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<sst xmlns="http://schemas.openxmlformats.org/spreadsheetml/2006/main" count="144" uniqueCount="90">
  <si>
    <t>Наименование программы</t>
  </si>
  <si>
    <t>ИТОГО</t>
  </si>
  <si>
    <t>тыс.руб.</t>
  </si>
  <si>
    <t>"Доступное жилье для молодых семей на 2011-2015 годы"</t>
  </si>
  <si>
    <t>"Энергосбережение и повышение энергетической эффективности на территории муниципального образования "город Саянск" на 2010-2014 годы и на период до 2020 года"</t>
  </si>
  <si>
    <t>Всего</t>
  </si>
  <si>
    <t>"Развитие физической культуры и спорта в г.Саянске на период 2011-2020г.г."</t>
  </si>
  <si>
    <t>"Развитие системы образования муниципального образования "город Саянск" на 2013-2015 годы"</t>
  </si>
  <si>
    <t>"Профилактика правонарушений в муниципальном образовании "город Саянск" на 2013-2015 годы"</t>
  </si>
  <si>
    <t>"Педагогические кадры" на 2011-2015 годы"</t>
  </si>
  <si>
    <t>"Повышение безопасности дорожного движения в городе Саянске в 2013-2020 годах"</t>
  </si>
  <si>
    <t>"Социальная поддержка населения города Саянска на 2014-2016 годы"</t>
  </si>
  <si>
    <t>И Н Ф О Р М А Ц И Я</t>
  </si>
  <si>
    <t>по финансовому исполнению городских целевых программ,</t>
  </si>
  <si>
    <t>Получатель средств</t>
  </si>
  <si>
    <t>план</t>
  </si>
  <si>
    <t>факт</t>
  </si>
  <si>
    <t>% исполнения с нач. года</t>
  </si>
  <si>
    <t>год</t>
  </si>
  <si>
    <t>с начала года</t>
  </si>
  <si>
    <t xml:space="preserve">№ решений городской Думы              </t>
  </si>
  <si>
    <t>Постановление Администрации городского округа от 13.10.2010г. №110-37-833-10 (в ред. от 31.12.2013г. № 110-37-1569-13)</t>
  </si>
  <si>
    <t>Повышение эффективности бюджетных расходов муниципального образования "город Саянск" на 2011-2015 годы"</t>
  </si>
  <si>
    <t>"Организация отдыха, оздоровления и занятости детей и подростков города Саянска" на 2012-2014 годы"</t>
  </si>
  <si>
    <t>Постановление Администрации городского округа от 05.10.2012г. № 110-37-1121-12 (в ред. от 10.12.2013г. № 110-37-1441-13)</t>
  </si>
  <si>
    <t xml:space="preserve">"Одаренные дети в системе детско-юношеского спорта на 2013-2015 годы" </t>
  </si>
  <si>
    <t>Постановление Администрации городского округа от 13.11.2012г. № 110-37-1297-12  (в ред. от 29.11.2013 №110-37-1399-13)</t>
  </si>
  <si>
    <t>Постановление Администрации городского округа от 24.06.2011г. №110-37-618-11  (в ред. от 14.11.2013 №110-37-1350-13)</t>
  </si>
  <si>
    <t>Постановление Администрации городского округа от 16.08.2011г. №110-37-794-11 (в ред. от 07.11.2013г. № 110-37-1312-13)</t>
  </si>
  <si>
    <t xml:space="preserve">"Осуществление дорожной деятельности в отношении автомобильных дорог общего пользования местного значения, капитальный ремонт и ремонт дворовых территорий многоквартирных домов, проездов к дворовым территориям в городе Саянске на период 2012-2016 годов" </t>
  </si>
  <si>
    <t>ВЕДОМСТВЕННЫЕ  ЦЕЛЕВЫЕ  ПРОГРАММЫ</t>
  </si>
  <si>
    <t>ВСЕГО</t>
  </si>
  <si>
    <t>МКУ "Управление образования"</t>
  </si>
  <si>
    <t>ДДУ 1</t>
  </si>
  <si>
    <t>ДДУ 10</t>
  </si>
  <si>
    <t>ДДУ 19</t>
  </si>
  <si>
    <t>ДДУ 21</t>
  </si>
  <si>
    <t>ДДУ 22</t>
  </si>
  <si>
    <t>ДДУ 25</t>
  </si>
  <si>
    <t>ДДУ 35</t>
  </si>
  <si>
    <t>ДДУ 36</t>
  </si>
  <si>
    <t>Школа 1</t>
  </si>
  <si>
    <t>Школа 2</t>
  </si>
  <si>
    <t>Школа 3</t>
  </si>
  <si>
    <t>Школа 4</t>
  </si>
  <si>
    <t>Школа 5</t>
  </si>
  <si>
    <t>Школа 6</t>
  </si>
  <si>
    <t>Школа 7</t>
  </si>
  <si>
    <t>Вечерняя школа</t>
  </si>
  <si>
    <t>ДДТ</t>
  </si>
  <si>
    <t>ХЭС</t>
  </si>
  <si>
    <t>МКУ "Управление культуры"</t>
  </si>
  <si>
    <t>ДМШ 1</t>
  </si>
  <si>
    <t>ДМШ 2</t>
  </si>
  <si>
    <t>ДХШ</t>
  </si>
  <si>
    <t>ДК Юность</t>
  </si>
  <si>
    <t>МКУ "Администрация муниципального образования"</t>
  </si>
  <si>
    <t>МКУ "Администрация муниципального образования" (МСОУ  ЦФП "Мегаполис-спорт")</t>
  </si>
  <si>
    <t>МКУ "Администрация муниципального образования" (МБОУ ДОД ДЮСШ)</t>
  </si>
  <si>
    <t>МКУ "Управление образования" (ДДТ)</t>
  </si>
  <si>
    <t>ЦРО</t>
  </si>
  <si>
    <t>МКУ "Управление культуры" (ДК "Юность")</t>
  </si>
  <si>
    <t>"Укрепление материально-технической базы муниципального бюджетного учреждения культуры "Дворец культуры "Юность" на 2013-2015 годы"</t>
  </si>
  <si>
    <t>Постановление Администрации городского округа от 28.01.2013г. № 110-37-98-13  (в ред. от 19.11.2014г. № 110-37-1036-14)</t>
  </si>
  <si>
    <t>Доступная среда для инвалидов и других маломобильных групп населения города Саянска на 2014-2016 годы (подпрограмма к программе "Социальная поддержка населения города Саянска на 2014-2016 годы")</t>
  </si>
  <si>
    <t>Постановление Администрации городского округа от 01.10.2013г. № 110-37-1168-13  (в ред. от 29.10.2014г. № 110-37-967-14)</t>
  </si>
  <si>
    <t>МУНИЦИПАЛЬНЫЕ ПРОГРАММЫ</t>
  </si>
  <si>
    <t>"Профилактика социально-значимых заболеваний на 2015-2017 годы"</t>
  </si>
  <si>
    <t>Постановление Администрации городского округа от 19.09.2014г. № 110-37-839-14</t>
  </si>
  <si>
    <t xml:space="preserve">"Одаренные дети" на 2013-2015 годы" </t>
  </si>
  <si>
    <t xml:space="preserve">Постановление Администрации городского округа от 23.10.2012г. № 110-37-1196-12 (в ред. от 26.11.2014г. № 110-37-1071-14) </t>
  </si>
  <si>
    <t>МКУ "Управление образования" (ЦРО)</t>
  </si>
  <si>
    <t>Постановление Администрации городского округа от 15.09.2010г. № 110-37-719-10  (в ред. от 26.12.2014 №110-37-1215-14)</t>
  </si>
  <si>
    <t>"Поддержка и развитие субъектов малого и среднего предпринимательства в муниципальном образовании "город Саянск" на 2012-2015 годы"</t>
  </si>
  <si>
    <t>Постановление Администрации городского округа от 21.10.2011г. №110-37-1157-11 ( в ред. от 31.12.2014г. № 110-37-1234-14)</t>
  </si>
  <si>
    <t>"Комплексные меры профилактики злоупотребления наркотическими средствами и психотропными веществами на 2015-2017 годы"</t>
  </si>
  <si>
    <t xml:space="preserve">Постановление Администрации городского округа от 28.08.2014г. № 110-37-729-41 (в ред. от 24.12.2014г. № 110-37-1179-14) </t>
  </si>
  <si>
    <t>Постановление Администрации городского округа от 16.10.2012г. № 110-37-1183-12 (в ред. от 26.12.2014г. № 110-37-1214-14)</t>
  </si>
  <si>
    <t>Постановление Администрации городского округа от 15.12.2011г. № 110-37-1448-11 ( в ред. от 26.12.2014г. № 110-37-1213-14)</t>
  </si>
  <si>
    <t xml:space="preserve">Постановление Администрации городского округа от 08.04.2013г. № 110-37-470-13 (в ред. от 21.11.2014г. № 110-37-1060-14) </t>
  </si>
  <si>
    <t>Постановление Администрации городского округа от 27.10.2011г. №110-37-1190-11 (в ред. от 12.11.2014г. № 110-37-1014-14)</t>
  </si>
  <si>
    <t>Постановление Администрации городского округа от 09.04.2012г. № 110-37-386-12  (в ред. от 29.10.2014г. № 110-37-964-14)</t>
  </si>
  <si>
    <t>Постановление Администрации городского округа от 30.07.2010г. №110-37-582-10  (в ред. от 08.10.2014 №110-37-894-14)</t>
  </si>
  <si>
    <t>"Молодежь города Саянска в 2014-2016 годы"</t>
  </si>
  <si>
    <t xml:space="preserve">«Осуществление дорожной деятельности в отношении автомобильных дорог общего пользования местного значения, строительство и  капитальный ремонт автодорог в городе Саянске на период 2015-2020 годов» </t>
  </si>
  <si>
    <t>Комитет по архитектуре и градостроительству администрации муниципального образования "город Саянск"</t>
  </si>
  <si>
    <t xml:space="preserve">ДМШ </t>
  </si>
  <si>
    <t xml:space="preserve">Постановление Администрации городского округа от 10.08.2015г. № 110-37-750-15  </t>
  </si>
  <si>
    <t>декабрь</t>
  </si>
  <si>
    <r>
      <t xml:space="preserve">финансируемых из местного бюджета в 2015г. </t>
    </r>
    <r>
      <rPr>
        <b/>
        <u val="single"/>
        <sz val="12"/>
        <rFont val="Times New Roman"/>
        <family val="1"/>
      </rPr>
      <t>на 01.01.2016г.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</si>
</sst>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00"/>
    <numFmt numFmtId="176" formatCode="0.00000"/>
    <numFmt numFmtId="177" formatCode="0.0000000"/>
    <numFmt numFmtId="178" formatCode="0.00000000"/>
    <numFmt numFmtId="179" formatCode="0.000000000"/>
    <numFmt numFmtId="180" formatCode="0.0000000000"/>
    <numFmt numFmtId="181" formatCode="0.0000"/>
    <numFmt numFmtId="182" formatCode="0.000"/>
    <numFmt numFmtId="183" formatCode="0.0"/>
    <numFmt numFmtId="184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 wrapText="1" shrinkToFit="1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top" wrapText="1" shrinkToFit="1"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left" vertical="top" wrapText="1" shrinkToFi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vertical="top" wrapText="1" shrinkToFit="1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 wrapText="1" shrinkToFit="1"/>
    </xf>
    <xf numFmtId="49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vertical="top" wrapText="1" shrinkToFit="1"/>
    </xf>
    <xf numFmtId="0" fontId="7" fillId="0" borderId="0" xfId="0" applyFont="1" applyFill="1" applyBorder="1" applyAlignment="1">
      <alignment horizontal="left" vertical="top" shrinkToFi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center" wrapText="1" shrinkToFit="1"/>
    </xf>
    <xf numFmtId="0" fontId="3" fillId="0" borderId="10" xfId="0" applyFont="1" applyFill="1" applyBorder="1" applyAlignment="1">
      <alignment horizontal="left" vertical="top" wrapText="1" shrinkToFit="1"/>
    </xf>
    <xf numFmtId="0" fontId="7" fillId="0" borderId="10" xfId="0" applyFont="1" applyFill="1" applyBorder="1" applyAlignment="1">
      <alignment horizontal="left" vertical="top" wrapText="1" shrinkToFi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top" wrapText="1" shrinkToFit="1"/>
    </xf>
    <xf numFmtId="3" fontId="2" fillId="0" borderId="11" xfId="0" applyNumberFormat="1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left" vertical="top" wrapText="1" shrinkToFi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 shrinkToFit="1"/>
    </xf>
    <xf numFmtId="3" fontId="7" fillId="0" borderId="15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 wrapText="1" shrinkToFit="1"/>
    </xf>
    <xf numFmtId="3" fontId="3" fillId="0" borderId="10" xfId="0" applyNumberFormat="1" applyFont="1" applyFill="1" applyBorder="1" applyAlignment="1">
      <alignment horizontal="center" vertical="center" wrapText="1" shrinkToFit="1"/>
    </xf>
    <xf numFmtId="3" fontId="7" fillId="0" borderId="10" xfId="0" applyNumberFormat="1" applyFont="1" applyFill="1" applyBorder="1" applyAlignment="1">
      <alignment horizontal="center" vertical="top" wrapText="1" shrinkToFit="1"/>
    </xf>
    <xf numFmtId="3" fontId="3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 wrapText="1" shrinkToFit="1"/>
    </xf>
    <xf numFmtId="3" fontId="7" fillId="0" borderId="10" xfId="0" applyNumberFormat="1" applyFont="1" applyFill="1" applyBorder="1" applyAlignment="1">
      <alignment horizontal="center" vertical="top" wrapText="1" shrinkToFit="1"/>
    </xf>
    <xf numFmtId="3" fontId="7" fillId="0" borderId="10" xfId="0" applyNumberFormat="1" applyFont="1" applyFill="1" applyBorder="1" applyAlignment="1">
      <alignment horizontal="center" vertical="center" wrapText="1" shrinkToFit="1"/>
    </xf>
    <xf numFmtId="3" fontId="7" fillId="0" borderId="15" xfId="0" applyNumberFormat="1" applyFont="1" applyFill="1" applyBorder="1" applyAlignment="1">
      <alignment horizontal="center" vertical="center" wrapText="1" shrinkToFit="1"/>
    </xf>
    <xf numFmtId="3" fontId="7" fillId="0" borderId="16" xfId="0" applyNumberFormat="1" applyFont="1" applyFill="1" applyBorder="1" applyAlignment="1">
      <alignment horizontal="center" vertical="center" wrapText="1" shrinkToFit="1"/>
    </xf>
    <xf numFmtId="3" fontId="7" fillId="0" borderId="16" xfId="0" applyNumberFormat="1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 wrapText="1" shrinkToFit="1"/>
    </xf>
    <xf numFmtId="3" fontId="7" fillId="0" borderId="17" xfId="0" applyNumberFormat="1" applyFont="1" applyFill="1" applyBorder="1" applyAlignment="1">
      <alignment horizontal="center" vertical="center" wrapText="1" shrinkToFit="1"/>
    </xf>
    <xf numFmtId="0" fontId="7" fillId="0" borderId="15" xfId="0" applyFont="1" applyFill="1" applyBorder="1" applyAlignment="1">
      <alignment horizontal="left" vertical="top" wrapText="1" shrinkToFit="1"/>
    </xf>
    <xf numFmtId="3" fontId="7" fillId="0" borderId="15" xfId="0" applyNumberFormat="1" applyFont="1" applyFill="1" applyBorder="1" applyAlignment="1">
      <alignment horizontal="center" vertical="top" wrapText="1" shrinkToFit="1"/>
    </xf>
    <xf numFmtId="3" fontId="7" fillId="0" borderId="18" xfId="0" applyNumberFormat="1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left" vertical="top" wrapText="1" shrinkToFit="1"/>
    </xf>
    <xf numFmtId="0" fontId="3" fillId="0" borderId="15" xfId="0" applyFont="1" applyFill="1" applyBorder="1" applyAlignment="1">
      <alignment horizontal="left" vertical="top" wrapText="1" shrinkToFit="1"/>
    </xf>
    <xf numFmtId="3" fontId="3" fillId="0" borderId="16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top" wrapText="1" shrinkToFit="1"/>
    </xf>
    <xf numFmtId="0" fontId="3" fillId="0" borderId="20" xfId="0" applyFont="1" applyFill="1" applyBorder="1" applyAlignment="1">
      <alignment horizontal="left" vertical="top" wrapText="1" shrinkToFit="1"/>
    </xf>
    <xf numFmtId="0" fontId="1" fillId="0" borderId="21" xfId="0" applyFont="1" applyFill="1" applyBorder="1" applyAlignment="1">
      <alignment horizontal="left" vertical="top" wrapText="1" shrinkToFit="1"/>
    </xf>
    <xf numFmtId="0" fontId="7" fillId="0" borderId="20" xfId="0" applyFont="1" applyFill="1" applyBorder="1" applyAlignment="1">
      <alignment horizontal="left" vertical="top" wrapText="1" shrinkToFit="1"/>
    </xf>
    <xf numFmtId="0" fontId="3" fillId="0" borderId="10" xfId="0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 horizontal="center" vertical="center" wrapText="1" shrinkToFit="1"/>
    </xf>
    <xf numFmtId="3" fontId="7" fillId="0" borderId="16" xfId="0" applyNumberFormat="1" applyFont="1" applyFill="1" applyBorder="1" applyAlignment="1">
      <alignment horizontal="center" vertical="top" wrapText="1" shrinkToFit="1"/>
    </xf>
    <xf numFmtId="0" fontId="7" fillId="0" borderId="20" xfId="0" applyFont="1" applyFill="1" applyBorder="1" applyAlignment="1">
      <alignment wrapText="1"/>
    </xf>
    <xf numFmtId="49" fontId="3" fillId="0" borderId="20" xfId="0" applyNumberFormat="1" applyFont="1" applyFill="1" applyBorder="1" applyAlignment="1">
      <alignment horizontal="left" vertical="top" wrapText="1"/>
    </xf>
    <xf numFmtId="3" fontId="7" fillId="0" borderId="20" xfId="0" applyNumberFormat="1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>
      <alignment horizontal="center" vertical="center" wrapText="1" shrinkToFit="1"/>
    </xf>
    <xf numFmtId="3" fontId="7" fillId="0" borderId="22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3" fontId="7" fillId="0" borderId="22" xfId="0" applyNumberFormat="1" applyFont="1" applyFill="1" applyBorder="1" applyAlignment="1">
      <alignment horizontal="center" vertical="center" wrapText="1" shrinkToFit="1"/>
    </xf>
    <xf numFmtId="3" fontId="2" fillId="0" borderId="18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left" wrapText="1" shrinkToFit="1"/>
    </xf>
    <xf numFmtId="0" fontId="4" fillId="0" borderId="0" xfId="0" applyFont="1" applyFill="1" applyAlignment="1">
      <alignment horizontal="left" vertical="center"/>
    </xf>
    <xf numFmtId="0" fontId="1" fillId="0" borderId="12" xfId="0" applyFont="1" applyFill="1" applyBorder="1" applyAlignment="1">
      <alignment horizontal="left" vertical="top" wrapText="1" shrinkToFit="1"/>
    </xf>
    <xf numFmtId="0" fontId="7" fillId="0" borderId="10" xfId="0" applyFont="1" applyFill="1" applyBorder="1" applyAlignment="1">
      <alignment horizontal="left" vertical="top" wrapText="1" shrinkToFit="1"/>
    </xf>
    <xf numFmtId="0" fontId="11" fillId="0" borderId="10" xfId="0" applyFont="1" applyFill="1" applyBorder="1" applyAlignment="1">
      <alignment vertical="top" wrapText="1" shrinkToFit="1"/>
    </xf>
    <xf numFmtId="0" fontId="0" fillId="0" borderId="12" xfId="0" applyFill="1" applyBorder="1" applyAlignment="1">
      <alignment horizontal="left" vertical="top" wrapText="1" shrinkToFit="1"/>
    </xf>
    <xf numFmtId="0" fontId="7" fillId="0" borderId="10" xfId="0" applyFont="1" applyFill="1" applyBorder="1" applyAlignment="1">
      <alignment horizontal="left" vertical="top" wrapText="1" shrinkToFit="1"/>
    </xf>
    <xf numFmtId="0" fontId="0" fillId="0" borderId="10" xfId="0" applyFill="1" applyBorder="1" applyAlignment="1">
      <alignment horizontal="left" vertical="top" wrapText="1" shrinkToFit="1"/>
    </xf>
    <xf numFmtId="0" fontId="7" fillId="0" borderId="23" xfId="0" applyFont="1" applyFill="1" applyBorder="1" applyAlignment="1">
      <alignment horizontal="left" vertical="top" shrinkToFit="1"/>
    </xf>
    <xf numFmtId="0" fontId="0" fillId="0" borderId="11" xfId="0" applyFill="1" applyBorder="1" applyAlignment="1">
      <alignment horizontal="left" vertical="top"/>
    </xf>
    <xf numFmtId="0" fontId="7" fillId="0" borderId="23" xfId="0" applyFont="1" applyFill="1" applyBorder="1" applyAlignment="1">
      <alignment horizontal="left" wrapText="1" shrinkToFit="1"/>
    </xf>
    <xf numFmtId="0" fontId="7" fillId="0" borderId="11" xfId="0" applyFont="1" applyFill="1" applyBorder="1" applyAlignment="1">
      <alignment horizontal="left" wrapText="1" shrinkToFit="1"/>
    </xf>
    <xf numFmtId="0" fontId="1" fillId="0" borderId="12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 shrinkToFi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center" vertical="center" wrapText="1" shrinkToFit="1"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19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8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vertical="top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 wrapText="1" shrinkToFit="1"/>
    </xf>
    <xf numFmtId="0" fontId="2" fillId="0" borderId="25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4"/>
  <sheetViews>
    <sheetView tabSelected="1" zoomScalePageLayoutView="0" workbookViewId="0" topLeftCell="A82">
      <selection activeCell="A103" sqref="A103:IV103"/>
    </sheetView>
  </sheetViews>
  <sheetFormatPr defaultColWidth="9.00390625" defaultRowHeight="12.75"/>
  <cols>
    <col min="1" max="1" width="44.75390625" style="2" customWidth="1"/>
    <col min="2" max="2" width="56.875" style="7" customWidth="1"/>
    <col min="3" max="3" width="29.75390625" style="8" customWidth="1"/>
    <col min="4" max="4" width="7.625" style="15" customWidth="1"/>
    <col min="5" max="5" width="8.75390625" style="15" customWidth="1"/>
    <col min="6" max="6" width="9.375" style="15" customWidth="1"/>
    <col min="7" max="7" width="10.00390625" style="14" customWidth="1"/>
    <col min="8" max="16384" width="9.125" style="1" customWidth="1"/>
  </cols>
  <sheetData>
    <row r="1" spans="2:3" ht="12.75">
      <c r="B1" s="3"/>
      <c r="C1" s="4"/>
    </row>
    <row r="2" spans="1:8" ht="15.75">
      <c r="A2" s="118" t="s">
        <v>12</v>
      </c>
      <c r="B2" s="118"/>
      <c r="C2" s="118"/>
      <c r="D2" s="118"/>
      <c r="E2" s="118"/>
      <c r="F2" s="118"/>
      <c r="G2" s="118"/>
      <c r="H2" s="118"/>
    </row>
    <row r="3" spans="1:8" ht="15.75">
      <c r="A3" s="118" t="s">
        <v>13</v>
      </c>
      <c r="B3" s="118"/>
      <c r="C3" s="118"/>
      <c r="D3" s="118"/>
      <c r="E3" s="118"/>
      <c r="F3" s="118"/>
      <c r="G3" s="118"/>
      <c r="H3" s="118"/>
    </row>
    <row r="4" spans="1:8" ht="15.75">
      <c r="A4" s="119" t="s">
        <v>89</v>
      </c>
      <c r="B4" s="119"/>
      <c r="C4" s="119"/>
      <c r="D4" s="119"/>
      <c r="E4" s="119"/>
      <c r="F4" s="119"/>
      <c r="G4" s="119"/>
      <c r="H4" s="119"/>
    </row>
    <row r="5" spans="1:7" ht="16.5" thickBot="1">
      <c r="A5" s="5"/>
      <c r="B5" s="5"/>
      <c r="C5" s="6"/>
      <c r="D5" s="16"/>
      <c r="E5" s="16"/>
      <c r="F5" s="16"/>
      <c r="G5" s="17" t="s">
        <v>2</v>
      </c>
    </row>
    <row r="6" spans="1:21" s="10" customFormat="1" ht="15">
      <c r="A6" s="120" t="s">
        <v>20</v>
      </c>
      <c r="B6" s="122" t="s">
        <v>0</v>
      </c>
      <c r="C6" s="122" t="s">
        <v>14</v>
      </c>
      <c r="D6" s="44" t="s">
        <v>15</v>
      </c>
      <c r="E6" s="124" t="s">
        <v>16</v>
      </c>
      <c r="F6" s="124"/>
      <c r="G6" s="125" t="s">
        <v>17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0" customFormat="1" ht="26.25" thickBot="1">
      <c r="A7" s="121"/>
      <c r="B7" s="123"/>
      <c r="C7" s="123"/>
      <c r="D7" s="45" t="s">
        <v>18</v>
      </c>
      <c r="E7" s="46" t="s">
        <v>88</v>
      </c>
      <c r="F7" s="46" t="s">
        <v>19</v>
      </c>
      <c r="G7" s="126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s="10" customFormat="1" ht="15.75" thickBot="1">
      <c r="A8" s="108" t="s">
        <v>66</v>
      </c>
      <c r="B8" s="113"/>
      <c r="C8" s="113"/>
      <c r="D8" s="113"/>
      <c r="E8" s="113"/>
      <c r="F8" s="113"/>
      <c r="G8" s="114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8" s="12" customFormat="1" ht="38.25">
      <c r="A9" s="70" t="s">
        <v>27</v>
      </c>
      <c r="B9" s="67" t="s">
        <v>3</v>
      </c>
      <c r="C9" s="71" t="s">
        <v>56</v>
      </c>
      <c r="D9" s="47">
        <v>4154</v>
      </c>
      <c r="E9" s="61">
        <v>2925</v>
      </c>
      <c r="F9" s="61">
        <v>3761</v>
      </c>
      <c r="G9" s="64">
        <f aca="true" t="shared" si="0" ref="G9:G23">F9/D9*100</f>
        <v>90.5392392874338</v>
      </c>
      <c r="H9" s="18"/>
    </row>
    <row r="10" spans="1:7" s="12" customFormat="1" ht="15">
      <c r="A10" s="102" t="s">
        <v>82</v>
      </c>
      <c r="B10" s="115" t="s">
        <v>4</v>
      </c>
      <c r="C10" s="39" t="s">
        <v>5</v>
      </c>
      <c r="D10" s="48">
        <f>D11</f>
        <v>482</v>
      </c>
      <c r="E10" s="48">
        <f>E11</f>
        <v>2</v>
      </c>
      <c r="F10" s="48">
        <f>F11</f>
        <v>2</v>
      </c>
      <c r="G10" s="79">
        <f>G11</f>
        <v>0.4149377593360996</v>
      </c>
    </row>
    <row r="11" spans="1:7" s="12" customFormat="1" ht="30">
      <c r="A11" s="102"/>
      <c r="B11" s="115"/>
      <c r="C11" s="13" t="s">
        <v>32</v>
      </c>
      <c r="D11" s="58">
        <f>SUM(D12:D15)</f>
        <v>482</v>
      </c>
      <c r="E11" s="58">
        <f>SUM(E12:E15)</f>
        <v>2</v>
      </c>
      <c r="F11" s="58">
        <f>SUM(F12:F15)</f>
        <v>2</v>
      </c>
      <c r="G11" s="72">
        <f t="shared" si="0"/>
        <v>0.4149377593360996</v>
      </c>
    </row>
    <row r="12" spans="1:7" ht="15">
      <c r="A12" s="102"/>
      <c r="B12" s="115"/>
      <c r="C12" s="13" t="s">
        <v>39</v>
      </c>
      <c r="D12" s="49">
        <v>2</v>
      </c>
      <c r="E12" s="49">
        <v>2</v>
      </c>
      <c r="F12" s="49">
        <v>2</v>
      </c>
      <c r="G12" s="72">
        <f t="shared" si="0"/>
        <v>100</v>
      </c>
    </row>
    <row r="13" spans="1:7" ht="15">
      <c r="A13" s="102"/>
      <c r="B13" s="115"/>
      <c r="C13" s="13" t="s">
        <v>41</v>
      </c>
      <c r="D13" s="49">
        <v>160</v>
      </c>
      <c r="E13" s="49"/>
      <c r="F13" s="49"/>
      <c r="G13" s="72">
        <f t="shared" si="0"/>
        <v>0</v>
      </c>
    </row>
    <row r="14" spans="1:7" ht="15">
      <c r="A14" s="102"/>
      <c r="B14" s="115"/>
      <c r="C14" s="13" t="s">
        <v>46</v>
      </c>
      <c r="D14" s="49">
        <v>160</v>
      </c>
      <c r="E14" s="49"/>
      <c r="F14" s="49"/>
      <c r="G14" s="72">
        <f t="shared" si="0"/>
        <v>0</v>
      </c>
    </row>
    <row r="15" spans="1:7" ht="15">
      <c r="A15" s="102"/>
      <c r="B15" s="115"/>
      <c r="C15" s="13" t="s">
        <v>47</v>
      </c>
      <c r="D15" s="49">
        <v>160</v>
      </c>
      <c r="E15" s="49"/>
      <c r="F15" s="49"/>
      <c r="G15" s="72">
        <f t="shared" si="0"/>
        <v>0</v>
      </c>
    </row>
    <row r="16" spans="1:7" ht="14.25">
      <c r="A16" s="102" t="s">
        <v>80</v>
      </c>
      <c r="B16" s="93" t="s">
        <v>22</v>
      </c>
      <c r="C16" s="39" t="s">
        <v>5</v>
      </c>
      <c r="D16" s="53">
        <f>D17</f>
        <v>900</v>
      </c>
      <c r="E16" s="53">
        <f>E17</f>
        <v>0</v>
      </c>
      <c r="F16" s="53">
        <f>F17</f>
        <v>900</v>
      </c>
      <c r="G16" s="63">
        <f t="shared" si="0"/>
        <v>100</v>
      </c>
    </row>
    <row r="17" spans="1:7" ht="30">
      <c r="A17" s="116"/>
      <c r="B17" s="104"/>
      <c r="C17" s="13" t="s">
        <v>32</v>
      </c>
      <c r="D17" s="56">
        <f>SUM(D18:D18)+D19+D20</f>
        <v>900</v>
      </c>
      <c r="E17" s="56">
        <f>SUM(E18:E18)+E19+E20</f>
        <v>0</v>
      </c>
      <c r="F17" s="56">
        <f>SUM(F18:F18)+F19+F20</f>
        <v>900</v>
      </c>
      <c r="G17" s="72">
        <f t="shared" si="0"/>
        <v>100</v>
      </c>
    </row>
    <row r="18" spans="1:7" ht="15">
      <c r="A18" s="116"/>
      <c r="B18" s="104"/>
      <c r="C18" s="13" t="s">
        <v>49</v>
      </c>
      <c r="D18" s="56">
        <v>700</v>
      </c>
      <c r="E18" s="58"/>
      <c r="F18" s="58">
        <v>700</v>
      </c>
      <c r="G18" s="72">
        <f t="shared" si="0"/>
        <v>100</v>
      </c>
    </row>
    <row r="19" spans="1:7" ht="15">
      <c r="A19" s="103"/>
      <c r="B19" s="97"/>
      <c r="C19" s="11" t="s">
        <v>60</v>
      </c>
      <c r="D19" s="56">
        <v>100</v>
      </c>
      <c r="E19" s="58"/>
      <c r="F19" s="58">
        <v>100</v>
      </c>
      <c r="G19" s="72">
        <f t="shared" si="0"/>
        <v>100</v>
      </c>
    </row>
    <row r="20" spans="1:7" ht="15">
      <c r="A20" s="103"/>
      <c r="B20" s="97"/>
      <c r="C20" s="13" t="s">
        <v>50</v>
      </c>
      <c r="D20" s="56">
        <v>100</v>
      </c>
      <c r="E20" s="58"/>
      <c r="F20" s="58">
        <v>100</v>
      </c>
      <c r="G20" s="72">
        <f t="shared" si="0"/>
        <v>100</v>
      </c>
    </row>
    <row r="21" spans="1:7" ht="42.75">
      <c r="A21" s="41" t="s">
        <v>74</v>
      </c>
      <c r="B21" s="36" t="s">
        <v>73</v>
      </c>
      <c r="C21" s="35" t="s">
        <v>56</v>
      </c>
      <c r="D21" s="54">
        <v>171</v>
      </c>
      <c r="E21" s="60">
        <v>83</v>
      </c>
      <c r="F21" s="60">
        <v>103</v>
      </c>
      <c r="G21" s="63">
        <f t="shared" si="0"/>
        <v>60.23391812865497</v>
      </c>
    </row>
    <row r="22" spans="1:7" ht="38.25">
      <c r="A22" s="41" t="s">
        <v>79</v>
      </c>
      <c r="B22" s="74" t="s">
        <v>10</v>
      </c>
      <c r="C22" s="35" t="s">
        <v>56</v>
      </c>
      <c r="D22" s="54">
        <v>1427</v>
      </c>
      <c r="E22" s="60">
        <v>223</v>
      </c>
      <c r="F22" s="60">
        <v>798</v>
      </c>
      <c r="G22" s="63">
        <f t="shared" si="0"/>
        <v>55.92151366503153</v>
      </c>
    </row>
    <row r="23" spans="1:7" ht="75.75" thickBot="1">
      <c r="A23" s="76" t="s">
        <v>87</v>
      </c>
      <c r="B23" s="81" t="s">
        <v>84</v>
      </c>
      <c r="C23" s="82" t="s">
        <v>85</v>
      </c>
      <c r="D23" s="83">
        <v>10860</v>
      </c>
      <c r="E23" s="84">
        <v>8205</v>
      </c>
      <c r="F23" s="84">
        <v>10860</v>
      </c>
      <c r="G23" s="85">
        <f t="shared" si="0"/>
        <v>100</v>
      </c>
    </row>
    <row r="24" spans="1:7" ht="15" thickBot="1">
      <c r="A24" s="98" t="s">
        <v>1</v>
      </c>
      <c r="B24" s="117"/>
      <c r="C24" s="117"/>
      <c r="D24" s="86">
        <f>D9+D10+D16+D21+D22+D23</f>
        <v>17994</v>
      </c>
      <c r="E24" s="86">
        <f>E9+E10+E16+E21+E22+E23</f>
        <v>11438</v>
      </c>
      <c r="F24" s="86">
        <f>F9+F10+F16+F21+F22+F23</f>
        <v>16424</v>
      </c>
      <c r="G24" s="73">
        <f>G9+G10+G16+G21+G22+G23</f>
        <v>407.1096088404564</v>
      </c>
    </row>
    <row r="25" spans="1:8" s="42" customFormat="1" ht="13.5" thickBot="1">
      <c r="A25" s="108" t="s">
        <v>30</v>
      </c>
      <c r="B25" s="109"/>
      <c r="C25" s="109"/>
      <c r="D25" s="109"/>
      <c r="E25" s="109"/>
      <c r="F25" s="109"/>
      <c r="G25" s="110"/>
      <c r="H25" s="43"/>
    </row>
    <row r="26" spans="1:21" s="10" customFormat="1" ht="15">
      <c r="A26" s="111" t="s">
        <v>65</v>
      </c>
      <c r="B26" s="112" t="s">
        <v>11</v>
      </c>
      <c r="C26" s="67" t="s">
        <v>5</v>
      </c>
      <c r="D26" s="68">
        <f>D27+D36</f>
        <v>6047</v>
      </c>
      <c r="E26" s="68">
        <f>E27+E36</f>
        <v>415</v>
      </c>
      <c r="F26" s="68">
        <f>F27+F36</f>
        <v>4736</v>
      </c>
      <c r="G26" s="66">
        <f aca="true" t="shared" si="1" ref="G26:G82">F26/D26*100</f>
        <v>78.3198280138912</v>
      </c>
      <c r="H26" s="34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s="10" customFormat="1" ht="30">
      <c r="A27" s="102"/>
      <c r="B27" s="105"/>
      <c r="C27" s="13" t="s">
        <v>32</v>
      </c>
      <c r="D27" s="51">
        <f>SUM(D28:D35)</f>
        <v>4240</v>
      </c>
      <c r="E27" s="51">
        <f>SUM(E28:E35)</f>
        <v>377</v>
      </c>
      <c r="F27" s="51">
        <f>SUM(F28:F35)</f>
        <v>3222</v>
      </c>
      <c r="G27" s="65">
        <f t="shared" si="1"/>
        <v>75.99056603773585</v>
      </c>
      <c r="H27" s="34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s="10" customFormat="1" ht="15">
      <c r="A28" s="102"/>
      <c r="B28" s="105"/>
      <c r="C28" s="13" t="s">
        <v>41</v>
      </c>
      <c r="D28" s="51">
        <v>320</v>
      </c>
      <c r="E28" s="49">
        <v>26</v>
      </c>
      <c r="F28" s="49">
        <v>264</v>
      </c>
      <c r="G28" s="65">
        <f t="shared" si="1"/>
        <v>82.5</v>
      </c>
      <c r="H28" s="34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s="10" customFormat="1" ht="15">
      <c r="A29" s="102"/>
      <c r="B29" s="105"/>
      <c r="C29" s="13" t="s">
        <v>42</v>
      </c>
      <c r="D29" s="51">
        <v>818</v>
      </c>
      <c r="E29" s="49">
        <v>69</v>
      </c>
      <c r="F29" s="49">
        <v>654</v>
      </c>
      <c r="G29" s="65">
        <f t="shared" si="1"/>
        <v>79.95110024449878</v>
      </c>
      <c r="H29" s="34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s="10" customFormat="1" ht="15">
      <c r="A30" s="102"/>
      <c r="B30" s="105"/>
      <c r="C30" s="13" t="s">
        <v>43</v>
      </c>
      <c r="D30" s="51">
        <v>660</v>
      </c>
      <c r="E30" s="49">
        <v>52</v>
      </c>
      <c r="F30" s="49">
        <v>521</v>
      </c>
      <c r="G30" s="65">
        <f t="shared" si="1"/>
        <v>78.93939393939394</v>
      </c>
      <c r="H30" s="34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s="10" customFormat="1" ht="15">
      <c r="A31" s="102"/>
      <c r="B31" s="105"/>
      <c r="C31" s="13" t="s">
        <v>44</v>
      </c>
      <c r="D31" s="51">
        <v>888</v>
      </c>
      <c r="E31" s="49">
        <v>65</v>
      </c>
      <c r="F31" s="49">
        <v>667</v>
      </c>
      <c r="G31" s="65">
        <f t="shared" si="1"/>
        <v>75.11261261261262</v>
      </c>
      <c r="H31" s="34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s="10" customFormat="1" ht="15">
      <c r="A32" s="102"/>
      <c r="B32" s="105"/>
      <c r="C32" s="13" t="s">
        <v>45</v>
      </c>
      <c r="D32" s="51">
        <v>650</v>
      </c>
      <c r="E32" s="49">
        <v>50</v>
      </c>
      <c r="F32" s="49">
        <v>490</v>
      </c>
      <c r="G32" s="65">
        <f t="shared" si="1"/>
        <v>75.38461538461539</v>
      </c>
      <c r="H32" s="34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s="10" customFormat="1" ht="15">
      <c r="A33" s="102"/>
      <c r="B33" s="105"/>
      <c r="C33" s="13" t="s">
        <v>46</v>
      </c>
      <c r="D33" s="51">
        <v>318</v>
      </c>
      <c r="E33" s="49">
        <v>21</v>
      </c>
      <c r="F33" s="49">
        <v>217</v>
      </c>
      <c r="G33" s="65">
        <f t="shared" si="1"/>
        <v>68.23899371069182</v>
      </c>
      <c r="H33" s="34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s="10" customFormat="1" ht="15">
      <c r="A34" s="102"/>
      <c r="B34" s="105"/>
      <c r="C34" s="13" t="s">
        <v>47</v>
      </c>
      <c r="D34" s="51">
        <v>584</v>
      </c>
      <c r="E34" s="49">
        <v>94</v>
      </c>
      <c r="F34" s="49">
        <v>407</v>
      </c>
      <c r="G34" s="65">
        <f t="shared" si="1"/>
        <v>69.6917808219178</v>
      </c>
      <c r="H34" s="34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s="10" customFormat="1" ht="15">
      <c r="A35" s="102"/>
      <c r="B35" s="105"/>
      <c r="C35" s="13" t="s">
        <v>48</v>
      </c>
      <c r="D35" s="51">
        <v>2</v>
      </c>
      <c r="E35" s="49"/>
      <c r="F35" s="49">
        <v>2</v>
      </c>
      <c r="G35" s="65">
        <f t="shared" si="1"/>
        <v>100</v>
      </c>
      <c r="H35" s="34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s="10" customFormat="1" ht="30">
      <c r="A36" s="102"/>
      <c r="B36" s="105"/>
      <c r="C36" s="35" t="s">
        <v>56</v>
      </c>
      <c r="D36" s="51">
        <v>1807</v>
      </c>
      <c r="E36" s="49">
        <v>38</v>
      </c>
      <c r="F36" s="49">
        <v>1514</v>
      </c>
      <c r="G36" s="65">
        <f t="shared" si="1"/>
        <v>83.78527946873271</v>
      </c>
      <c r="H36" s="34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s="10" customFormat="1" ht="15">
      <c r="A37" s="102" t="s">
        <v>78</v>
      </c>
      <c r="B37" s="96" t="s">
        <v>23</v>
      </c>
      <c r="C37" s="37" t="s">
        <v>5</v>
      </c>
      <c r="D37" s="52">
        <f>D38+D43+D51+D52</f>
        <v>1306</v>
      </c>
      <c r="E37" s="52">
        <f>E38+E43+E51+E52</f>
        <v>112</v>
      </c>
      <c r="F37" s="52">
        <f>F38+F43+F51+F52</f>
        <v>1159</v>
      </c>
      <c r="G37" s="62">
        <f t="shared" si="1"/>
        <v>88.74425727411945</v>
      </c>
      <c r="H37" s="34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s="10" customFormat="1" ht="15">
      <c r="A38" s="102"/>
      <c r="B38" s="96"/>
      <c r="C38" s="33" t="s">
        <v>51</v>
      </c>
      <c r="D38" s="51">
        <f>SUM(D39:D42)</f>
        <v>75</v>
      </c>
      <c r="E38" s="51">
        <f>SUM(E39:E42)</f>
        <v>0</v>
      </c>
      <c r="F38" s="51">
        <f>SUM(F39:F42)</f>
        <v>75</v>
      </c>
      <c r="G38" s="65">
        <f t="shared" si="1"/>
        <v>100</v>
      </c>
      <c r="H38" s="34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s="10" customFormat="1" ht="15">
      <c r="A39" s="102"/>
      <c r="B39" s="96"/>
      <c r="C39" s="33" t="s">
        <v>52</v>
      </c>
      <c r="D39" s="51"/>
      <c r="E39" s="49"/>
      <c r="F39" s="49"/>
      <c r="G39" s="65"/>
      <c r="H39" s="34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s="10" customFormat="1" ht="15">
      <c r="A40" s="102"/>
      <c r="B40" s="96"/>
      <c r="C40" s="33" t="s">
        <v>53</v>
      </c>
      <c r="D40" s="51"/>
      <c r="E40" s="49"/>
      <c r="F40" s="49"/>
      <c r="G40" s="65"/>
      <c r="H40" s="34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s="10" customFormat="1" ht="15">
      <c r="A41" s="102"/>
      <c r="B41" s="96"/>
      <c r="C41" s="33" t="s">
        <v>54</v>
      </c>
      <c r="D41" s="51">
        <v>40</v>
      </c>
      <c r="E41" s="49"/>
      <c r="F41" s="49">
        <v>40</v>
      </c>
      <c r="G41" s="65">
        <f t="shared" si="1"/>
        <v>100</v>
      </c>
      <c r="H41" s="34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s="10" customFormat="1" ht="15">
      <c r="A42" s="102"/>
      <c r="B42" s="96"/>
      <c r="C42" s="33" t="s">
        <v>55</v>
      </c>
      <c r="D42" s="51">
        <v>35</v>
      </c>
      <c r="E42" s="49"/>
      <c r="F42" s="49">
        <v>35</v>
      </c>
      <c r="G42" s="65">
        <f t="shared" si="1"/>
        <v>100</v>
      </c>
      <c r="H42" s="34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s="10" customFormat="1" ht="30">
      <c r="A43" s="102"/>
      <c r="B43" s="96"/>
      <c r="C43" s="13" t="s">
        <v>32</v>
      </c>
      <c r="D43" s="51">
        <f>SUM(D44:D50)</f>
        <v>934</v>
      </c>
      <c r="E43" s="51">
        <f>SUM(E44:E50)</f>
        <v>123</v>
      </c>
      <c r="F43" s="51">
        <f>SUM(F44:F50)</f>
        <v>798</v>
      </c>
      <c r="G43" s="65">
        <f t="shared" si="1"/>
        <v>85.4389721627409</v>
      </c>
      <c r="H43" s="34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s="10" customFormat="1" ht="15">
      <c r="A44" s="102"/>
      <c r="B44" s="96"/>
      <c r="C44" s="13" t="s">
        <v>41</v>
      </c>
      <c r="D44" s="51">
        <v>276</v>
      </c>
      <c r="E44" s="49"/>
      <c r="F44" s="49">
        <v>276</v>
      </c>
      <c r="G44" s="65">
        <f t="shared" si="1"/>
        <v>100</v>
      </c>
      <c r="H44" s="34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s="10" customFormat="1" ht="15">
      <c r="A45" s="102"/>
      <c r="B45" s="96"/>
      <c r="C45" s="13" t="s">
        <v>42</v>
      </c>
      <c r="D45" s="51">
        <v>73</v>
      </c>
      <c r="E45" s="49"/>
      <c r="F45" s="49">
        <v>73</v>
      </c>
      <c r="G45" s="65">
        <f t="shared" si="1"/>
        <v>100</v>
      </c>
      <c r="H45" s="34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s="10" customFormat="1" ht="15">
      <c r="A46" s="102"/>
      <c r="B46" s="96"/>
      <c r="C46" s="13" t="s">
        <v>44</v>
      </c>
      <c r="D46" s="51">
        <v>94</v>
      </c>
      <c r="E46" s="49">
        <v>71</v>
      </c>
      <c r="F46" s="49">
        <v>94</v>
      </c>
      <c r="G46" s="65">
        <f t="shared" si="1"/>
        <v>100</v>
      </c>
      <c r="H46" s="34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s="10" customFormat="1" ht="15">
      <c r="A47" s="102"/>
      <c r="B47" s="96"/>
      <c r="C47" s="13" t="s">
        <v>45</v>
      </c>
      <c r="D47" s="51">
        <v>221</v>
      </c>
      <c r="E47" s="49">
        <v>52</v>
      </c>
      <c r="F47" s="49">
        <v>177</v>
      </c>
      <c r="G47" s="65">
        <f t="shared" si="1"/>
        <v>80.09049773755656</v>
      </c>
      <c r="H47" s="34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s="10" customFormat="1" ht="15">
      <c r="A48" s="102"/>
      <c r="B48" s="96"/>
      <c r="C48" s="13" t="s">
        <v>46</v>
      </c>
      <c r="D48" s="51">
        <v>66</v>
      </c>
      <c r="E48" s="49"/>
      <c r="F48" s="49">
        <v>66</v>
      </c>
      <c r="G48" s="65">
        <f t="shared" si="1"/>
        <v>100</v>
      </c>
      <c r="H48" s="34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s="10" customFormat="1" ht="15">
      <c r="A49" s="102"/>
      <c r="B49" s="96"/>
      <c r="C49" s="13" t="s">
        <v>47</v>
      </c>
      <c r="D49" s="51">
        <v>58</v>
      </c>
      <c r="E49" s="49"/>
      <c r="F49" s="49">
        <v>58</v>
      </c>
      <c r="G49" s="65">
        <f t="shared" si="1"/>
        <v>100</v>
      </c>
      <c r="H49" s="34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s="10" customFormat="1" ht="15">
      <c r="A50" s="102"/>
      <c r="B50" s="96"/>
      <c r="C50" s="13" t="s">
        <v>49</v>
      </c>
      <c r="D50" s="51">
        <v>146</v>
      </c>
      <c r="E50" s="49"/>
      <c r="F50" s="49">
        <v>54</v>
      </c>
      <c r="G50" s="65">
        <f t="shared" si="1"/>
        <v>36.986301369863014</v>
      </c>
      <c r="H50" s="34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 s="10" customFormat="1" ht="60">
      <c r="A51" s="102"/>
      <c r="B51" s="96"/>
      <c r="C51" s="33" t="s">
        <v>57</v>
      </c>
      <c r="D51" s="51">
        <v>157</v>
      </c>
      <c r="E51" s="49">
        <v>-11</v>
      </c>
      <c r="F51" s="49">
        <f>157-11</f>
        <v>146</v>
      </c>
      <c r="G51" s="65">
        <f t="shared" si="1"/>
        <v>92.99363057324841</v>
      </c>
      <c r="H51" s="34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s="10" customFormat="1" ht="45">
      <c r="A52" s="102"/>
      <c r="B52" s="96"/>
      <c r="C52" s="33" t="s">
        <v>58</v>
      </c>
      <c r="D52" s="51">
        <v>140</v>
      </c>
      <c r="E52" s="49"/>
      <c r="F52" s="49">
        <v>140</v>
      </c>
      <c r="G52" s="65">
        <f t="shared" si="1"/>
        <v>100</v>
      </c>
      <c r="H52" s="34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8" s="12" customFormat="1" ht="38.25">
      <c r="A53" s="41" t="s">
        <v>28</v>
      </c>
      <c r="B53" s="36" t="s">
        <v>83</v>
      </c>
      <c r="C53" s="35" t="s">
        <v>56</v>
      </c>
      <c r="D53" s="54">
        <v>300</v>
      </c>
      <c r="E53" s="60">
        <v>69</v>
      </c>
      <c r="F53" s="60">
        <v>300</v>
      </c>
      <c r="G53" s="62">
        <f t="shared" si="1"/>
        <v>100</v>
      </c>
      <c r="H53" s="18"/>
    </row>
    <row r="54" spans="1:8" s="12" customFormat="1" ht="15">
      <c r="A54" s="92" t="s">
        <v>76</v>
      </c>
      <c r="B54" s="96" t="s">
        <v>75</v>
      </c>
      <c r="C54" s="37" t="s">
        <v>5</v>
      </c>
      <c r="D54" s="55">
        <f>D55+D56</f>
        <v>230</v>
      </c>
      <c r="E54" s="55">
        <f>E55+E56</f>
        <v>0</v>
      </c>
      <c r="F54" s="55">
        <f>F55+F56</f>
        <v>80</v>
      </c>
      <c r="G54" s="62">
        <f>F54/D56*100</f>
        <v>100</v>
      </c>
      <c r="H54" s="18"/>
    </row>
    <row r="55" spans="1:8" s="12" customFormat="1" ht="30">
      <c r="A55" s="92"/>
      <c r="B55" s="96"/>
      <c r="C55" s="13" t="s">
        <v>59</v>
      </c>
      <c r="D55" s="78">
        <v>150</v>
      </c>
      <c r="E55" s="49"/>
      <c r="F55" s="49"/>
      <c r="G55" s="65">
        <f t="shared" si="1"/>
        <v>0</v>
      </c>
      <c r="H55" s="18"/>
    </row>
    <row r="56" spans="1:8" s="12" customFormat="1" ht="30">
      <c r="A56" s="95"/>
      <c r="B56" s="96"/>
      <c r="C56" s="35" t="s">
        <v>56</v>
      </c>
      <c r="D56" s="56">
        <v>80</v>
      </c>
      <c r="E56" s="58"/>
      <c r="F56" s="58">
        <v>80</v>
      </c>
      <c r="G56" s="65">
        <f t="shared" si="1"/>
        <v>100</v>
      </c>
      <c r="H56" s="18"/>
    </row>
    <row r="57" spans="1:8" s="12" customFormat="1" ht="15">
      <c r="A57" s="102" t="s">
        <v>70</v>
      </c>
      <c r="B57" s="93" t="s">
        <v>69</v>
      </c>
      <c r="C57" s="38" t="s">
        <v>5</v>
      </c>
      <c r="D57" s="55">
        <f>D58</f>
        <v>38</v>
      </c>
      <c r="E57" s="55">
        <f>E58</f>
        <v>0</v>
      </c>
      <c r="F57" s="55">
        <f>F58</f>
        <v>38</v>
      </c>
      <c r="G57" s="62">
        <f t="shared" si="1"/>
        <v>100</v>
      </c>
      <c r="H57" s="18"/>
    </row>
    <row r="58" spans="1:8" s="12" customFormat="1" ht="15">
      <c r="A58" s="102"/>
      <c r="B58" s="93"/>
      <c r="C58" s="11" t="s">
        <v>51</v>
      </c>
      <c r="D58" s="56">
        <f>SUM(D59:D61)</f>
        <v>38</v>
      </c>
      <c r="E58" s="56"/>
      <c r="F58" s="56">
        <f>SUM(F59:F61)</f>
        <v>38</v>
      </c>
      <c r="G58" s="65">
        <f t="shared" si="1"/>
        <v>100</v>
      </c>
      <c r="H58" s="18"/>
    </row>
    <row r="59" spans="1:8" s="12" customFormat="1" ht="15">
      <c r="A59" s="103"/>
      <c r="B59" s="104"/>
      <c r="C59" s="33" t="s">
        <v>86</v>
      </c>
      <c r="D59" s="56">
        <v>19</v>
      </c>
      <c r="E59" s="49"/>
      <c r="F59" s="49">
        <v>19</v>
      </c>
      <c r="G59" s="65">
        <f t="shared" si="1"/>
        <v>100</v>
      </c>
      <c r="H59" s="18"/>
    </row>
    <row r="60" spans="1:8" s="12" customFormat="1" ht="15">
      <c r="A60" s="103"/>
      <c r="B60" s="104"/>
      <c r="C60" s="33" t="s">
        <v>54</v>
      </c>
      <c r="D60" s="56">
        <v>9</v>
      </c>
      <c r="E60" s="49"/>
      <c r="F60" s="49">
        <v>9</v>
      </c>
      <c r="G60" s="65">
        <f t="shared" si="1"/>
        <v>100</v>
      </c>
      <c r="H60" s="18"/>
    </row>
    <row r="61" spans="1:8" s="12" customFormat="1" ht="15">
      <c r="A61" s="103"/>
      <c r="B61" s="104"/>
      <c r="C61" s="11" t="s">
        <v>55</v>
      </c>
      <c r="D61" s="56">
        <v>10</v>
      </c>
      <c r="E61" s="49"/>
      <c r="F61" s="49">
        <v>10</v>
      </c>
      <c r="G61" s="65">
        <f t="shared" si="1"/>
        <v>100</v>
      </c>
      <c r="H61" s="18"/>
    </row>
    <row r="62" spans="1:8" s="12" customFormat="1" ht="45">
      <c r="A62" s="41" t="s">
        <v>26</v>
      </c>
      <c r="B62" s="74" t="s">
        <v>25</v>
      </c>
      <c r="C62" s="33" t="s">
        <v>58</v>
      </c>
      <c r="D62" s="54">
        <v>250</v>
      </c>
      <c r="E62" s="54"/>
      <c r="F62" s="54">
        <v>250</v>
      </c>
      <c r="G62" s="62">
        <f t="shared" si="1"/>
        <v>100</v>
      </c>
      <c r="H62" s="18"/>
    </row>
    <row r="63" spans="1:8" s="12" customFormat="1" ht="38.25">
      <c r="A63" s="41" t="s">
        <v>72</v>
      </c>
      <c r="B63" s="36" t="s">
        <v>9</v>
      </c>
      <c r="C63" s="13" t="s">
        <v>71</v>
      </c>
      <c r="D63" s="53">
        <v>300</v>
      </c>
      <c r="E63" s="60">
        <v>192</v>
      </c>
      <c r="F63" s="60">
        <v>226</v>
      </c>
      <c r="G63" s="62">
        <f t="shared" si="1"/>
        <v>75.33333333333333</v>
      </c>
      <c r="H63" s="18"/>
    </row>
    <row r="64" spans="1:8" s="12" customFormat="1" ht="15">
      <c r="A64" s="102" t="s">
        <v>24</v>
      </c>
      <c r="B64" s="105" t="s">
        <v>8</v>
      </c>
      <c r="C64" s="36" t="s">
        <v>5</v>
      </c>
      <c r="D64" s="50">
        <f>D65+D66</f>
        <v>202</v>
      </c>
      <c r="E64" s="50">
        <f>E65+E66</f>
        <v>0</v>
      </c>
      <c r="F64" s="50">
        <f>F65+F66</f>
        <v>119</v>
      </c>
      <c r="G64" s="80">
        <f>G65+G66</f>
        <v>156.31578947368422</v>
      </c>
      <c r="H64" s="18"/>
    </row>
    <row r="65" spans="1:8" s="12" customFormat="1" ht="30">
      <c r="A65" s="102"/>
      <c r="B65" s="105"/>
      <c r="C65" s="13" t="s">
        <v>59</v>
      </c>
      <c r="D65" s="56">
        <v>190</v>
      </c>
      <c r="E65" s="49"/>
      <c r="F65" s="49">
        <v>107</v>
      </c>
      <c r="G65" s="65">
        <f t="shared" si="1"/>
        <v>56.315789473684205</v>
      </c>
      <c r="H65" s="18"/>
    </row>
    <row r="66" spans="1:8" s="12" customFormat="1" ht="30">
      <c r="A66" s="102"/>
      <c r="B66" s="105"/>
      <c r="C66" s="35" t="s">
        <v>56</v>
      </c>
      <c r="D66" s="56">
        <v>12</v>
      </c>
      <c r="E66" s="49"/>
      <c r="F66" s="49">
        <v>12</v>
      </c>
      <c r="G66" s="65">
        <f t="shared" si="1"/>
        <v>100</v>
      </c>
      <c r="H66" s="18"/>
    </row>
    <row r="67" spans="1:8" s="12" customFormat="1" ht="15">
      <c r="A67" s="102" t="s">
        <v>77</v>
      </c>
      <c r="B67" s="106" t="s">
        <v>7</v>
      </c>
      <c r="C67" s="38" t="s">
        <v>5</v>
      </c>
      <c r="D67" s="55">
        <f>D68</f>
        <v>1608</v>
      </c>
      <c r="E67" s="55">
        <f>E68</f>
        <v>347</v>
      </c>
      <c r="F67" s="55">
        <f>F68</f>
        <v>1267</v>
      </c>
      <c r="G67" s="62">
        <f>F67/D67*100</f>
        <v>78.79353233830845</v>
      </c>
      <c r="H67" s="18"/>
    </row>
    <row r="68" spans="1:8" s="12" customFormat="1" ht="30">
      <c r="A68" s="102"/>
      <c r="B68" s="106"/>
      <c r="C68" s="11" t="s">
        <v>32</v>
      </c>
      <c r="D68" s="57">
        <f>SUM(D69:D87)</f>
        <v>1608</v>
      </c>
      <c r="E68" s="57">
        <f>SUM(E69:E87)</f>
        <v>347</v>
      </c>
      <c r="F68" s="57">
        <f>SUM(F69:F87)</f>
        <v>1267</v>
      </c>
      <c r="G68" s="65">
        <f>F68/D68*100</f>
        <v>78.79353233830845</v>
      </c>
      <c r="H68" s="18"/>
    </row>
    <row r="69" spans="1:8" s="12" customFormat="1" ht="15">
      <c r="A69" s="103"/>
      <c r="B69" s="107"/>
      <c r="C69" s="13" t="s">
        <v>33</v>
      </c>
      <c r="D69" s="57">
        <v>119</v>
      </c>
      <c r="E69" s="58">
        <v>72</v>
      </c>
      <c r="F69" s="58">
        <v>119</v>
      </c>
      <c r="G69" s="65">
        <f t="shared" si="1"/>
        <v>100</v>
      </c>
      <c r="H69" s="18"/>
    </row>
    <row r="70" spans="1:8" s="12" customFormat="1" ht="15">
      <c r="A70" s="103"/>
      <c r="B70" s="107"/>
      <c r="C70" s="13" t="s">
        <v>34</v>
      </c>
      <c r="D70" s="57">
        <v>47</v>
      </c>
      <c r="E70" s="58"/>
      <c r="F70" s="58">
        <v>47</v>
      </c>
      <c r="G70" s="65">
        <f t="shared" si="1"/>
        <v>100</v>
      </c>
      <c r="H70" s="18"/>
    </row>
    <row r="71" spans="1:8" s="12" customFormat="1" ht="15">
      <c r="A71" s="103"/>
      <c r="B71" s="107"/>
      <c r="C71" s="13" t="s">
        <v>35</v>
      </c>
      <c r="D71" s="57">
        <v>117</v>
      </c>
      <c r="E71" s="58"/>
      <c r="F71" s="58">
        <v>87</v>
      </c>
      <c r="G71" s="65">
        <f t="shared" si="1"/>
        <v>74.35897435897436</v>
      </c>
      <c r="H71" s="18"/>
    </row>
    <row r="72" spans="1:8" s="12" customFormat="1" ht="15">
      <c r="A72" s="103"/>
      <c r="B72" s="107"/>
      <c r="C72" s="13" t="s">
        <v>36</v>
      </c>
      <c r="D72" s="57">
        <v>179</v>
      </c>
      <c r="E72" s="58">
        <v>21</v>
      </c>
      <c r="F72" s="58">
        <v>179</v>
      </c>
      <c r="G72" s="65">
        <f t="shared" si="1"/>
        <v>100</v>
      </c>
      <c r="H72" s="18"/>
    </row>
    <row r="73" spans="1:8" s="12" customFormat="1" ht="15">
      <c r="A73" s="103"/>
      <c r="B73" s="107"/>
      <c r="C73" s="13" t="s">
        <v>37</v>
      </c>
      <c r="D73" s="57">
        <v>27</v>
      </c>
      <c r="E73" s="58"/>
      <c r="F73" s="58">
        <v>27</v>
      </c>
      <c r="G73" s="65">
        <f t="shared" si="1"/>
        <v>100</v>
      </c>
      <c r="H73" s="18"/>
    </row>
    <row r="74" spans="1:8" s="12" customFormat="1" ht="15">
      <c r="A74" s="103"/>
      <c r="B74" s="107"/>
      <c r="C74" s="13" t="s">
        <v>38</v>
      </c>
      <c r="D74" s="57">
        <v>113</v>
      </c>
      <c r="E74" s="58"/>
      <c r="F74" s="58">
        <v>56</v>
      </c>
      <c r="G74" s="65">
        <f t="shared" si="1"/>
        <v>49.557522123893804</v>
      </c>
      <c r="H74" s="18"/>
    </row>
    <row r="75" spans="1:8" s="12" customFormat="1" ht="15">
      <c r="A75" s="103"/>
      <c r="B75" s="107"/>
      <c r="C75" s="13" t="s">
        <v>39</v>
      </c>
      <c r="D75" s="57">
        <v>66</v>
      </c>
      <c r="E75" s="58"/>
      <c r="F75" s="58">
        <v>41</v>
      </c>
      <c r="G75" s="65">
        <f t="shared" si="1"/>
        <v>62.121212121212125</v>
      </c>
      <c r="H75" s="18"/>
    </row>
    <row r="76" spans="1:8" s="12" customFormat="1" ht="15">
      <c r="A76" s="103"/>
      <c r="B76" s="107"/>
      <c r="C76" s="13" t="s">
        <v>40</v>
      </c>
      <c r="D76" s="57">
        <v>25</v>
      </c>
      <c r="E76" s="58"/>
      <c r="F76" s="58"/>
      <c r="G76" s="65">
        <f t="shared" si="1"/>
        <v>0</v>
      </c>
      <c r="H76" s="18"/>
    </row>
    <row r="77" spans="1:8" s="12" customFormat="1" ht="15">
      <c r="A77" s="103"/>
      <c r="B77" s="107"/>
      <c r="C77" s="13" t="s">
        <v>41</v>
      </c>
      <c r="D77" s="57">
        <v>75</v>
      </c>
      <c r="E77" s="58"/>
      <c r="F77" s="58">
        <v>75</v>
      </c>
      <c r="G77" s="65">
        <f>F77/D77*100</f>
        <v>100</v>
      </c>
      <c r="H77" s="18"/>
    </row>
    <row r="78" spans="1:8" s="12" customFormat="1" ht="15">
      <c r="A78" s="103"/>
      <c r="B78" s="107"/>
      <c r="C78" s="13" t="s">
        <v>42</v>
      </c>
      <c r="D78" s="57">
        <v>27</v>
      </c>
      <c r="E78" s="58"/>
      <c r="F78" s="58">
        <v>25</v>
      </c>
      <c r="G78" s="65">
        <f t="shared" si="1"/>
        <v>92.5925925925926</v>
      </c>
      <c r="H78" s="18"/>
    </row>
    <row r="79" spans="1:8" s="12" customFormat="1" ht="15">
      <c r="A79" s="103"/>
      <c r="B79" s="107"/>
      <c r="C79" s="13" t="s">
        <v>43</v>
      </c>
      <c r="D79" s="57">
        <v>66</v>
      </c>
      <c r="E79" s="58">
        <v>36</v>
      </c>
      <c r="F79" s="58">
        <v>36</v>
      </c>
      <c r="G79" s="65">
        <f>F79/D79*100</f>
        <v>54.54545454545454</v>
      </c>
      <c r="H79" s="18"/>
    </row>
    <row r="80" spans="1:8" s="12" customFormat="1" ht="15">
      <c r="A80" s="103"/>
      <c r="B80" s="107"/>
      <c r="C80" s="13" t="s">
        <v>44</v>
      </c>
      <c r="D80" s="57">
        <v>4</v>
      </c>
      <c r="E80" s="58"/>
      <c r="F80" s="58">
        <v>4</v>
      </c>
      <c r="G80" s="65">
        <f t="shared" si="1"/>
        <v>100</v>
      </c>
      <c r="H80" s="18"/>
    </row>
    <row r="81" spans="1:8" s="12" customFormat="1" ht="15">
      <c r="A81" s="103"/>
      <c r="B81" s="107"/>
      <c r="C81" s="13" t="s">
        <v>45</v>
      </c>
      <c r="D81" s="57">
        <v>45</v>
      </c>
      <c r="E81" s="58">
        <v>9</v>
      </c>
      <c r="F81" s="58">
        <v>45</v>
      </c>
      <c r="G81" s="65">
        <f t="shared" si="1"/>
        <v>100</v>
      </c>
      <c r="H81" s="18"/>
    </row>
    <row r="82" spans="1:8" s="12" customFormat="1" ht="15">
      <c r="A82" s="103"/>
      <c r="B82" s="107"/>
      <c r="C82" s="13" t="s">
        <v>46</v>
      </c>
      <c r="D82" s="57">
        <v>98</v>
      </c>
      <c r="E82" s="58"/>
      <c r="F82" s="58">
        <v>72</v>
      </c>
      <c r="G82" s="65">
        <f t="shared" si="1"/>
        <v>73.46938775510205</v>
      </c>
      <c r="H82" s="18"/>
    </row>
    <row r="83" spans="1:8" s="12" customFormat="1" ht="15">
      <c r="A83" s="103"/>
      <c r="B83" s="107"/>
      <c r="C83" s="13" t="s">
        <v>47</v>
      </c>
      <c r="D83" s="57">
        <v>68</v>
      </c>
      <c r="E83" s="58">
        <v>68</v>
      </c>
      <c r="F83" s="58">
        <v>68</v>
      </c>
      <c r="G83" s="65">
        <f>F83/D83*100</f>
        <v>100</v>
      </c>
      <c r="H83" s="18"/>
    </row>
    <row r="84" spans="1:8" s="12" customFormat="1" ht="15">
      <c r="A84" s="103"/>
      <c r="B84" s="107"/>
      <c r="C84" s="13" t="s">
        <v>48</v>
      </c>
      <c r="D84" s="57"/>
      <c r="E84" s="58"/>
      <c r="F84" s="58"/>
      <c r="G84" s="65"/>
      <c r="H84" s="18"/>
    </row>
    <row r="85" spans="1:8" s="12" customFormat="1" ht="15">
      <c r="A85" s="103"/>
      <c r="B85" s="107"/>
      <c r="C85" s="13" t="s">
        <v>49</v>
      </c>
      <c r="D85" s="57">
        <v>398</v>
      </c>
      <c r="E85" s="58">
        <v>141</v>
      </c>
      <c r="F85" s="58">
        <f>298-3</f>
        <v>295</v>
      </c>
      <c r="G85" s="65">
        <f aca="true" t="shared" si="2" ref="G85:G98">F85/D85*100</f>
        <v>74.12060301507537</v>
      </c>
      <c r="H85" s="18"/>
    </row>
    <row r="86" spans="1:8" s="12" customFormat="1" ht="15">
      <c r="A86" s="103"/>
      <c r="B86" s="107"/>
      <c r="C86" s="13" t="s">
        <v>50</v>
      </c>
      <c r="D86" s="57">
        <v>10</v>
      </c>
      <c r="E86" s="58"/>
      <c r="F86" s="58">
        <v>10</v>
      </c>
      <c r="G86" s="65">
        <f t="shared" si="2"/>
        <v>100</v>
      </c>
      <c r="H86" s="18"/>
    </row>
    <row r="87" spans="1:8" s="12" customFormat="1" ht="15">
      <c r="A87" s="103"/>
      <c r="B87" s="107"/>
      <c r="C87" s="11" t="s">
        <v>60</v>
      </c>
      <c r="D87" s="57">
        <v>124</v>
      </c>
      <c r="E87" s="58"/>
      <c r="F87" s="58">
        <v>81</v>
      </c>
      <c r="G87" s="65">
        <f t="shared" si="2"/>
        <v>65.32258064516128</v>
      </c>
      <c r="H87" s="18"/>
    </row>
    <row r="88" spans="1:8" s="12" customFormat="1" ht="15">
      <c r="A88" s="92" t="s">
        <v>21</v>
      </c>
      <c r="B88" s="93" t="s">
        <v>6</v>
      </c>
      <c r="C88" s="39" t="s">
        <v>5</v>
      </c>
      <c r="D88" s="59">
        <f>D89+D90</f>
        <v>164</v>
      </c>
      <c r="E88" s="59">
        <f>E89+E90</f>
        <v>0</v>
      </c>
      <c r="F88" s="59">
        <f>F89+F90</f>
        <v>164</v>
      </c>
      <c r="G88" s="62">
        <f t="shared" si="2"/>
        <v>100</v>
      </c>
      <c r="H88" s="18"/>
    </row>
    <row r="89" spans="1:8" s="12" customFormat="1" ht="60">
      <c r="A89" s="92"/>
      <c r="B89" s="93"/>
      <c r="C89" s="33" t="s">
        <v>57</v>
      </c>
      <c r="D89" s="56">
        <v>150</v>
      </c>
      <c r="E89" s="58"/>
      <c r="F89" s="58">
        <v>150</v>
      </c>
      <c r="G89" s="65">
        <f>F89/D89*100</f>
        <v>100</v>
      </c>
      <c r="H89" s="18"/>
    </row>
    <row r="90" spans="1:8" s="12" customFormat="1" ht="45">
      <c r="A90" s="92"/>
      <c r="B90" s="94"/>
      <c r="C90" s="33" t="s">
        <v>58</v>
      </c>
      <c r="D90" s="56">
        <v>14</v>
      </c>
      <c r="E90" s="58"/>
      <c r="F90" s="58">
        <v>14</v>
      </c>
      <c r="G90" s="65">
        <f t="shared" si="2"/>
        <v>100</v>
      </c>
      <c r="H90" s="18"/>
    </row>
    <row r="91" spans="1:8" s="12" customFormat="1" ht="99.75">
      <c r="A91" s="41" t="s">
        <v>81</v>
      </c>
      <c r="B91" s="36" t="s">
        <v>29</v>
      </c>
      <c r="C91" s="35" t="s">
        <v>56</v>
      </c>
      <c r="D91" s="54">
        <v>5945</v>
      </c>
      <c r="E91" s="60">
        <v>1300</v>
      </c>
      <c r="F91" s="60">
        <v>4712</v>
      </c>
      <c r="G91" s="62">
        <f t="shared" si="2"/>
        <v>79.25988225399495</v>
      </c>
      <c r="H91" s="18"/>
    </row>
    <row r="92" spans="1:8" s="12" customFormat="1" ht="42.75">
      <c r="A92" s="41" t="s">
        <v>63</v>
      </c>
      <c r="B92" s="36" t="s">
        <v>62</v>
      </c>
      <c r="C92" s="33" t="s">
        <v>61</v>
      </c>
      <c r="D92" s="54">
        <v>240</v>
      </c>
      <c r="E92" s="60">
        <v>140</v>
      </c>
      <c r="F92" s="60">
        <v>240</v>
      </c>
      <c r="G92" s="62">
        <f>F92/D92*100</f>
        <v>100</v>
      </c>
      <c r="H92" s="18"/>
    </row>
    <row r="93" spans="1:8" s="12" customFormat="1" ht="15">
      <c r="A93" s="92" t="s">
        <v>65</v>
      </c>
      <c r="B93" s="96" t="s">
        <v>64</v>
      </c>
      <c r="C93" s="37" t="s">
        <v>5</v>
      </c>
      <c r="D93" s="54">
        <f>D94</f>
        <v>100</v>
      </c>
      <c r="E93" s="54">
        <f>E94</f>
        <v>0</v>
      </c>
      <c r="F93" s="54">
        <f>F94</f>
        <v>0</v>
      </c>
      <c r="G93" s="63">
        <f>G94</f>
        <v>0</v>
      </c>
      <c r="H93" s="18"/>
    </row>
    <row r="94" spans="1:8" s="12" customFormat="1" ht="30">
      <c r="A94" s="95"/>
      <c r="B94" s="97"/>
      <c r="C94" s="13" t="s">
        <v>32</v>
      </c>
      <c r="D94" s="56">
        <f>D95</f>
        <v>100</v>
      </c>
      <c r="E94" s="56">
        <f>E95</f>
        <v>0</v>
      </c>
      <c r="F94" s="56">
        <f>F95</f>
        <v>0</v>
      </c>
      <c r="G94" s="65">
        <f>F94/D94*100</f>
        <v>0</v>
      </c>
      <c r="H94" s="18"/>
    </row>
    <row r="95" spans="1:8" s="12" customFormat="1" ht="15">
      <c r="A95" s="95"/>
      <c r="B95" s="97"/>
      <c r="C95" s="13" t="s">
        <v>44</v>
      </c>
      <c r="D95" s="56">
        <v>100</v>
      </c>
      <c r="E95" s="49"/>
      <c r="F95" s="49"/>
      <c r="G95" s="65">
        <f t="shared" si="2"/>
        <v>0</v>
      </c>
      <c r="H95" s="18"/>
    </row>
    <row r="96" spans="1:8" s="12" customFormat="1" ht="30.75" thickBot="1">
      <c r="A96" s="76" t="s">
        <v>68</v>
      </c>
      <c r="B96" s="77" t="s">
        <v>67</v>
      </c>
      <c r="C96" s="75" t="s">
        <v>56</v>
      </c>
      <c r="D96" s="87">
        <v>65</v>
      </c>
      <c r="E96" s="84">
        <v>15</v>
      </c>
      <c r="F96" s="84">
        <v>15</v>
      </c>
      <c r="G96" s="88">
        <f>F96/D96*100</f>
        <v>23.076923076923077</v>
      </c>
      <c r="H96" s="18"/>
    </row>
    <row r="97" spans="1:8" ht="15" thickBot="1">
      <c r="A97" s="98" t="s">
        <v>1</v>
      </c>
      <c r="B97" s="99"/>
      <c r="C97" s="99"/>
      <c r="D97" s="40">
        <f>D26+D37+D53+D54+D57++D62+D63+D64+D67+D88+D91+D92+D93+D96</f>
        <v>16795</v>
      </c>
      <c r="E97" s="40">
        <f>E26+E37+E53+E54+E57++E62+E63+E64+E67+E88+E91+E92+E93+E96</f>
        <v>2590</v>
      </c>
      <c r="F97" s="40">
        <f>F26+F37+F53+F54+F57++F62+F63+F64+F67+F88+F91+F92+F93+F96</f>
        <v>13306</v>
      </c>
      <c r="G97" s="89">
        <f>G26+G37+G53+G54+G57++G62+G63+G64+G67+G88+G91+G92+G93+G96</f>
        <v>1179.8435457642547</v>
      </c>
      <c r="H97" s="27"/>
    </row>
    <row r="98" spans="1:8" ht="15" thickBot="1">
      <c r="A98" s="100" t="s">
        <v>31</v>
      </c>
      <c r="B98" s="101"/>
      <c r="C98" s="101"/>
      <c r="D98" s="40">
        <f>D24+D97</f>
        <v>34789</v>
      </c>
      <c r="E98" s="40">
        <f>E24+E97</f>
        <v>14028</v>
      </c>
      <c r="F98" s="40">
        <f>F24+F97</f>
        <v>29730</v>
      </c>
      <c r="G98" s="69">
        <f t="shared" si="2"/>
        <v>85.45804708384834</v>
      </c>
      <c r="H98" s="27"/>
    </row>
    <row r="99" spans="1:8" ht="14.25">
      <c r="A99" s="29"/>
      <c r="B99" s="32"/>
      <c r="C99" s="31"/>
      <c r="D99" s="30"/>
      <c r="E99" s="30"/>
      <c r="F99" s="30"/>
      <c r="G99" s="28"/>
      <c r="H99" s="27"/>
    </row>
    <row r="101" spans="1:8" ht="14.25">
      <c r="A101" s="29"/>
      <c r="B101" s="32"/>
      <c r="C101" s="31"/>
      <c r="D101" s="30"/>
      <c r="E101" s="30"/>
      <c r="F101" s="30"/>
      <c r="G101" s="28"/>
      <c r="H101" s="27"/>
    </row>
    <row r="102" spans="1:8" ht="14.25">
      <c r="A102" s="29"/>
      <c r="B102" s="32"/>
      <c r="C102" s="31"/>
      <c r="D102" s="30"/>
      <c r="E102" s="30"/>
      <c r="F102" s="30"/>
      <c r="G102" s="28"/>
      <c r="H102" s="27"/>
    </row>
    <row r="103" spans="1:8" ht="15.75">
      <c r="A103" s="90"/>
      <c r="B103" s="90"/>
      <c r="C103" s="90"/>
      <c r="D103" s="90"/>
      <c r="E103" s="90"/>
      <c r="F103" s="91"/>
      <c r="G103" s="91"/>
      <c r="H103" s="91"/>
    </row>
    <row r="104" spans="1:8" s="21" customFormat="1" ht="15.75">
      <c r="A104" s="26"/>
      <c r="B104" s="22"/>
      <c r="C104" s="19"/>
      <c r="D104" s="20"/>
      <c r="E104" s="23"/>
      <c r="F104" s="25"/>
      <c r="G104" s="20"/>
      <c r="H104" s="24"/>
    </row>
  </sheetData>
  <sheetProtection/>
  <mergeCells count="35">
    <mergeCell ref="A2:H2"/>
    <mergeCell ref="A3:H3"/>
    <mergeCell ref="A4:H4"/>
    <mergeCell ref="A6:A7"/>
    <mergeCell ref="B6:B7"/>
    <mergeCell ref="C6:C7"/>
    <mergeCell ref="E6:F6"/>
    <mergeCell ref="G6:G7"/>
    <mergeCell ref="A8:G8"/>
    <mergeCell ref="A10:A15"/>
    <mergeCell ref="B10:B15"/>
    <mergeCell ref="A16:A20"/>
    <mergeCell ref="B16:B20"/>
    <mergeCell ref="A24:C24"/>
    <mergeCell ref="A25:G25"/>
    <mergeCell ref="A26:A36"/>
    <mergeCell ref="B26:B36"/>
    <mergeCell ref="A37:A52"/>
    <mergeCell ref="B37:B52"/>
    <mergeCell ref="A54:A56"/>
    <mergeCell ref="B54:B56"/>
    <mergeCell ref="A57:A61"/>
    <mergeCell ref="B57:B61"/>
    <mergeCell ref="A64:A66"/>
    <mergeCell ref="B64:B66"/>
    <mergeCell ref="A67:A87"/>
    <mergeCell ref="B67:B87"/>
    <mergeCell ref="A103:E103"/>
    <mergeCell ref="F103:H103"/>
    <mergeCell ref="A88:A90"/>
    <mergeCell ref="B88:B90"/>
    <mergeCell ref="A93:A95"/>
    <mergeCell ref="B93:B95"/>
    <mergeCell ref="A97:C97"/>
    <mergeCell ref="A98:C98"/>
  </mergeCells>
  <printOptions/>
  <pageMargins left="0" right="0" top="0.3937007874015748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г. Саянск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ТДФ</dc:creator>
  <cp:keywords/>
  <dc:description/>
  <cp:lastModifiedBy>Рзянкина</cp:lastModifiedBy>
  <cp:lastPrinted>2016-01-16T04:16:49Z</cp:lastPrinted>
  <dcterms:created xsi:type="dcterms:W3CDTF">2001-12-04T10:35:34Z</dcterms:created>
  <dcterms:modified xsi:type="dcterms:W3CDTF">2016-01-18T06:27:59Z</dcterms:modified>
  <cp:category/>
  <cp:version/>
  <cp:contentType/>
  <cp:contentStatus/>
</cp:coreProperties>
</file>