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<sst xmlns="http://schemas.openxmlformats.org/spreadsheetml/2006/main" count="180" uniqueCount="96">
  <si>
    <t>Наименование программы</t>
  </si>
  <si>
    <t>ИТОГО</t>
  </si>
  <si>
    <t>тыс.руб.</t>
  </si>
  <si>
    <t>"Доступное жилье для молодых семей на 2011-2015 годы"</t>
  </si>
  <si>
    <t>"Энергосбережение и повышение энергетической эффективности на территории муниципального образования "город Саянск" на 2010-2014 годы и на период до 2020 года"</t>
  </si>
  <si>
    <t>Всего</t>
  </si>
  <si>
    <t>"Развитие физической культуры и спорта в г.Саянске на период 2011-2020г.г."</t>
  </si>
  <si>
    <t>"Улучшение условий и охраны труда в городском округе муниципального образования "город Саянск" на 2013-2017 годы"</t>
  </si>
  <si>
    <t>"Развитие системы образования муниципального образования "город Саянск" на 2013-2015 годы"</t>
  </si>
  <si>
    <t>"Профилактика правонарушений в муниципальном образовании "город Саянск" на 2013-2015 годы"</t>
  </si>
  <si>
    <t>"Педагогические кадры" на 2011-2015 годы"</t>
  </si>
  <si>
    <t>"Повышение безопасности дорожного движения в городе Саянске в 2013-2020 годах"</t>
  </si>
  <si>
    <t>"Социальная поддержка населения города Саянска на 2014-2016 годы"</t>
  </si>
  <si>
    <t>И Н Ф О Р М А Ц И Я</t>
  </si>
  <si>
    <t>по финансовому исполнению городских целевых программ,</t>
  </si>
  <si>
    <t>Получатель средств</t>
  </si>
  <si>
    <t>план</t>
  </si>
  <si>
    <t>факт</t>
  </si>
  <si>
    <t>% исполнения с нач. года</t>
  </si>
  <si>
    <t>год</t>
  </si>
  <si>
    <t>с начала года</t>
  </si>
  <si>
    <t xml:space="preserve">№ решений городской Думы              </t>
  </si>
  <si>
    <t>Постановление Администрации городского округа от 13.10.2010г. №110-37-833-10 (в ред. от 31.12.2013г. № 110-37-1569-13)</t>
  </si>
  <si>
    <t>Повышение эффективности бюджетных расходов муниципального образования "город Саянск" на 2011-2015 годы"</t>
  </si>
  <si>
    <t>"Организация отдыха, оздоровления и занятости детей и подростков города Саянска" на 2012-2014 годы"</t>
  </si>
  <si>
    <t>Постановление Администрации городского округа от 05.10.2012г. № 110-37-1121-12 (в ред. от 10.12.2013г. № 110-37-1441-13)</t>
  </si>
  <si>
    <t xml:space="preserve">"Одаренные дети в системе детско-юношеского спорта на 2013-2015 годы" </t>
  </si>
  <si>
    <t>Постановление Администрации городского округа от 13.11.2012г. № 110-37-1297-12  (в ред. от 29.11.2013 №110-37-1399-13)</t>
  </si>
  <si>
    <t>Постановление Администрации городского округа от 24.06.2011г. №110-37-618-11  (в ред. от 14.11.2013 №110-37-1350-13)</t>
  </si>
  <si>
    <t>Постановление Администрации городского округа от 16.08.2011г. №110-37-794-11 (в ред. от 07.11.2013г. № 110-37-1312-13)</t>
  </si>
  <si>
    <t xml:space="preserve">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в городе Саянске на период 2012-2016 годов" </t>
  </si>
  <si>
    <t>Постановление Администрации городского округа от 29.04.2013г. № 110-37-530-13</t>
  </si>
  <si>
    <t>ВЕДОМСТВЕННЫЕ  ЦЕЛЕВЫЕ  ПРОГРАММЫ</t>
  </si>
  <si>
    <t>ВСЕГО</t>
  </si>
  <si>
    <t>МКУ "Управление образования"</t>
  </si>
  <si>
    <t>ДДУ 1</t>
  </si>
  <si>
    <t>ДДУ 10</t>
  </si>
  <si>
    <t>ДДУ 19</t>
  </si>
  <si>
    <t>ДДУ 21</t>
  </si>
  <si>
    <t>ДДУ 22</t>
  </si>
  <si>
    <t>ДДУ 23</t>
  </si>
  <si>
    <t>ДДУ 25</t>
  </si>
  <si>
    <t>ДДУ 27</t>
  </si>
  <si>
    <t>ДДУ 35</t>
  </si>
  <si>
    <t>ДДУ 36</t>
  </si>
  <si>
    <t>Школа 1</t>
  </si>
  <si>
    <t>Школа 2</t>
  </si>
  <si>
    <t>Школа 3</t>
  </si>
  <si>
    <t>Школа 4</t>
  </si>
  <si>
    <t>Школа 5</t>
  </si>
  <si>
    <t>Школа 6</t>
  </si>
  <si>
    <t>Школа 7</t>
  </si>
  <si>
    <t>Вечерняя школа</t>
  </si>
  <si>
    <t>ДДТ</t>
  </si>
  <si>
    <t>ХЭС</t>
  </si>
  <si>
    <t>МКУ "Управление культуры"</t>
  </si>
  <si>
    <t>ДМШ 1</t>
  </si>
  <si>
    <t>ДМШ 2</t>
  </si>
  <si>
    <t>ДХШ</t>
  </si>
  <si>
    <t>ДК Юность</t>
  </si>
  <si>
    <t>МКУ "Администрация муниципального образования"</t>
  </si>
  <si>
    <t>МКУ "Администрация муниципального образования" (МСОУ  ЦФП "Мегаполис-спорт")</t>
  </si>
  <si>
    <t>МКУ "Администрация муниципального образования" (МБОУ ДОД ДЮСШ)</t>
  </si>
  <si>
    <t>МВК</t>
  </si>
  <si>
    <t>ЦБС</t>
  </si>
  <si>
    <t>МКУ "Управление образования" (ДДТ)</t>
  </si>
  <si>
    <t>ЦРО</t>
  </si>
  <si>
    <t>МКУ "Управление культуры" (ДК "Юность")</t>
  </si>
  <si>
    <t>"Укрепление материально-технической базы муниципального бюджетного учреждения культуры "Дворец культуры "Юность" на 2013-2015 годы"</t>
  </si>
  <si>
    <t>Постановление Администрации городского округа от 28.01.2013г. № 110-37-98-13  (в ред. от 19.11.2014г. № 110-37-1036-14)</t>
  </si>
  <si>
    <t>Доступная среда для инвалидов и других маломобильных групп населения города Саянска на 2014-2016 годы (подпрограмма к программе "Социальная поддержка населения города Саянска на 2014-2016 годы")</t>
  </si>
  <si>
    <t>Постановление Администрации городского округа от 01.10.2013г. № 110-37-1168-13  (в ред. от 29.10.2014г. № 110-37-967-14)</t>
  </si>
  <si>
    <t>"Санитарная очистка территории муниципального образования "город Саянск" на 2015-2017 годы"</t>
  </si>
  <si>
    <t>Постановление Администрации городского округа от 31.10.2014г. № 110-37-975-14</t>
  </si>
  <si>
    <t>МУНИЦИПАЛЬНЫЕ ПРОГРАММЫ</t>
  </si>
  <si>
    <t>"Комплексное развитие систем коммунальной инфраструктуры городского округа муниципального образования "город Саянск" на 2015-2017 годы</t>
  </si>
  <si>
    <t>Постановление Администрации городского округа от 12.11.2014г. № 110-37-1013-14</t>
  </si>
  <si>
    <t>"Профилактика социально-значимых заболеваний на 2015-2017 годы"</t>
  </si>
  <si>
    <t>Постановление Администрации городского округа от 19.09.2014г. № 110-37-839-14</t>
  </si>
  <si>
    <t xml:space="preserve">"Одаренные дети" на 2013-2015 годы" </t>
  </si>
  <si>
    <t xml:space="preserve">Постановление Администрации городского округа от 23.10.2012г. № 110-37-1196-12 (в ред. от 26.11.2014г. № 110-37-1071-14) </t>
  </si>
  <si>
    <t>МКУ "Управление образования" (ЦРО)</t>
  </si>
  <si>
    <t>Постановление Администрации городского округа от 15.09.2010г. № 110-37-719-10  (в ред. от 26.12.2014 №110-37-1215-14)</t>
  </si>
  <si>
    <t>"Поддержка и развитие субъектов малого и среднего предпринимательства в муниципальном образовании "город Саянск" на 2012-2015 годы"</t>
  </si>
  <si>
    <t>Постановление Администрации городского округа от 21.10.2011г. №110-37-1157-11 ( в ред. от 31.12.2014г. № 110-37-1234-14)</t>
  </si>
  <si>
    <t>"Комплексные меры профилактики злоупотребления наркотическими средствами и психотропными веществами на 2015-2017 годы"</t>
  </si>
  <si>
    <t xml:space="preserve">Постановление Администрации городского округа от 28.08.2014г. № 110-37-729-41 (в ред. от 24.12.2014г. № 110-37-1179-14) </t>
  </si>
  <si>
    <t>Постановление Администрации городского округа от 16.10.2012г. № 110-37-1183-12 (в ред. от 26.12.2014г. № 110-37-1214-14)</t>
  </si>
  <si>
    <t>Постановление Администрации городского округа от 15.12.2011г. № 110-37-1448-11 ( в ред. от 26.12.2014г. № 110-37-1213-14)</t>
  </si>
  <si>
    <t xml:space="preserve">Постановление Администрации городского округа от 08.04.2013г. № 110-37-470-13 (в ред. от 21.11.2014г. № 110-37-1060-14) </t>
  </si>
  <si>
    <t>Постановление Администрации городского округа от 27.10.2011г. №110-37-1190-11 (в ред. от 12.11.2014г. № 110-37-1014-14)</t>
  </si>
  <si>
    <t>Постановление Администрации городского округа от 09.04.2012г. № 110-37-386-12  (в ред. от 29.10.2014г. № 110-37-964-14)</t>
  </si>
  <si>
    <t>Постановление Администрации городского округа от 30.07.2010г. №110-37-582-10  (в ред. от 08.10.2014 №110-37-894-14)</t>
  </si>
  <si>
    <t>"Молодежь города Саянска в 2014-2016 годы"</t>
  </si>
  <si>
    <t>июль</t>
  </si>
  <si>
    <r>
      <t xml:space="preserve">финансируемых из местного бюджета в 2015г. </t>
    </r>
    <r>
      <rPr>
        <b/>
        <u val="single"/>
        <sz val="12"/>
        <rFont val="Times New Roman"/>
        <family val="1"/>
      </rPr>
      <t>на 01.08.2015г.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</si>
</sst>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 shrinkToFit="1"/>
    </xf>
    <xf numFmtId="3" fontId="7" fillId="0" borderId="9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left" vertical="top" wrapText="1" shrinkToFit="1"/>
    </xf>
    <xf numFmtId="3" fontId="7" fillId="0" borderId="7" xfId="0" applyNumberFormat="1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top" wrapText="1" shrinkToFit="1"/>
    </xf>
    <xf numFmtId="0" fontId="3" fillId="0" borderId="7" xfId="0" applyFont="1" applyFill="1" applyBorder="1" applyAlignment="1">
      <alignment horizontal="left" vertical="top" wrapText="1" shrinkToFi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 shrinkToFit="1"/>
    </xf>
    <xf numFmtId="3" fontId="3" fillId="0" borderId="1" xfId="0" applyNumberFormat="1" applyFont="1" applyFill="1" applyBorder="1" applyAlignment="1">
      <alignment horizontal="center" vertical="top" wrapText="1" shrinkToFit="1"/>
    </xf>
    <xf numFmtId="3" fontId="7" fillId="0" borderId="13" xfId="0" applyNumberFormat="1" applyFont="1" applyFill="1" applyBorder="1" applyAlignment="1">
      <alignment horizontal="center" vertical="center" wrapText="1" shrinkToFit="1"/>
    </xf>
    <xf numFmtId="3" fontId="7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 shrinkToFit="1"/>
    </xf>
    <xf numFmtId="3" fontId="7" fillId="0" borderId="14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 shrinkToFit="1"/>
    </xf>
    <xf numFmtId="0" fontId="0" fillId="0" borderId="17" xfId="0" applyFill="1" applyBorder="1" applyAlignment="1">
      <alignment horizontal="left" vertical="top" wrapText="1" shrinkToFit="1"/>
    </xf>
    <xf numFmtId="0" fontId="7" fillId="0" borderId="4" xfId="0" applyFont="1" applyFill="1" applyBorder="1" applyAlignment="1">
      <alignment horizontal="left" vertical="top" wrapText="1" shrinkToFit="1"/>
    </xf>
    <xf numFmtId="0" fontId="0" fillId="0" borderId="14" xfId="0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left" wrapText="1" shrinkToFit="1"/>
    </xf>
    <xf numFmtId="0" fontId="7" fillId="0" borderId="2" xfId="0" applyFont="1" applyFill="1" applyBorder="1" applyAlignment="1">
      <alignment horizontal="left" wrapText="1" shrinkToFi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12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1" fillId="0" borderId="17" xfId="0" applyFont="1" applyFill="1" applyBorder="1" applyAlignment="1">
      <alignment horizontal="left" vertical="top" wrapText="1" shrinkToFit="1"/>
    </xf>
    <xf numFmtId="0" fontId="0" fillId="0" borderId="11" xfId="0" applyFill="1" applyBorder="1" applyAlignment="1">
      <alignment horizontal="left" vertical="top" wrapText="1" shrinkToFit="1"/>
    </xf>
    <xf numFmtId="0" fontId="7" fillId="0" borderId="14" xfId="0" applyFont="1" applyFill="1" applyBorder="1" applyAlignment="1">
      <alignment horizontal="left" vertical="top" wrapText="1" shrinkToFit="1"/>
    </xf>
    <xf numFmtId="0" fontId="7" fillId="0" borderId="7" xfId="0" applyFont="1" applyFill="1" applyBorder="1" applyAlignment="1">
      <alignment horizontal="left" vertical="top" wrapText="1" shrinkToFit="1"/>
    </xf>
    <xf numFmtId="0" fontId="0" fillId="0" borderId="2" xfId="0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 shrinkToFit="1"/>
    </xf>
    <xf numFmtId="0" fontId="12" fillId="0" borderId="14" xfId="0" applyFont="1" applyFill="1" applyBorder="1" applyAlignment="1">
      <alignment horizontal="left" vertical="top" wrapText="1" shrinkToFit="1"/>
    </xf>
    <xf numFmtId="0" fontId="0" fillId="0" borderId="7" xfId="0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workbookViewId="0" topLeftCell="A132">
      <selection activeCell="C148" sqref="C148"/>
    </sheetView>
  </sheetViews>
  <sheetFormatPr defaultColWidth="9.00390625" defaultRowHeight="12.75"/>
  <cols>
    <col min="1" max="1" width="44.75390625" style="2" customWidth="1"/>
    <col min="2" max="2" width="56.875" style="7" customWidth="1"/>
    <col min="3" max="3" width="29.75390625" style="8" customWidth="1"/>
    <col min="4" max="4" width="7.625" style="15" customWidth="1"/>
    <col min="5" max="5" width="8.75390625" style="15" customWidth="1"/>
    <col min="6" max="6" width="9.375" style="15" customWidth="1"/>
    <col min="7" max="7" width="10.00390625" style="14" customWidth="1"/>
    <col min="8" max="16384" width="9.125" style="1" customWidth="1"/>
  </cols>
  <sheetData>
    <row r="1" spans="2:3" ht="12.75">
      <c r="B1" s="3"/>
      <c r="C1" s="4"/>
    </row>
    <row r="2" spans="1:8" ht="15.75">
      <c r="A2" s="131" t="s">
        <v>13</v>
      </c>
      <c r="B2" s="131"/>
      <c r="C2" s="131"/>
      <c r="D2" s="131"/>
      <c r="E2" s="131"/>
      <c r="F2" s="131"/>
      <c r="G2" s="131"/>
      <c r="H2" s="131"/>
    </row>
    <row r="3" spans="1:8" ht="15.75">
      <c r="A3" s="131" t="s">
        <v>14</v>
      </c>
      <c r="B3" s="131"/>
      <c r="C3" s="131"/>
      <c r="D3" s="131"/>
      <c r="E3" s="131"/>
      <c r="F3" s="131"/>
      <c r="G3" s="131"/>
      <c r="H3" s="131"/>
    </row>
    <row r="4" spans="1:8" ht="15.75">
      <c r="A4" s="132" t="s">
        <v>95</v>
      </c>
      <c r="B4" s="132"/>
      <c r="C4" s="132"/>
      <c r="D4" s="132"/>
      <c r="E4" s="132"/>
      <c r="F4" s="132"/>
      <c r="G4" s="132"/>
      <c r="H4" s="132"/>
    </row>
    <row r="5" spans="1:7" ht="16.5" thickBot="1">
      <c r="A5" s="5"/>
      <c r="B5" s="5"/>
      <c r="C5" s="6"/>
      <c r="D5" s="16"/>
      <c r="E5" s="16"/>
      <c r="F5" s="16"/>
      <c r="G5" s="17" t="s">
        <v>2</v>
      </c>
    </row>
    <row r="6" spans="1:21" s="10" customFormat="1" ht="15">
      <c r="A6" s="133" t="s">
        <v>21</v>
      </c>
      <c r="B6" s="135" t="s">
        <v>0</v>
      </c>
      <c r="C6" s="135" t="s">
        <v>15</v>
      </c>
      <c r="D6" s="45" t="s">
        <v>16</v>
      </c>
      <c r="E6" s="137" t="s">
        <v>17</v>
      </c>
      <c r="F6" s="137"/>
      <c r="G6" s="138" t="s">
        <v>18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6.25" thickBot="1">
      <c r="A7" s="134"/>
      <c r="B7" s="136"/>
      <c r="C7" s="136"/>
      <c r="D7" s="46" t="s">
        <v>19</v>
      </c>
      <c r="E7" s="47" t="s">
        <v>94</v>
      </c>
      <c r="F7" s="47" t="s">
        <v>20</v>
      </c>
      <c r="G7" s="13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5.75" thickBot="1">
      <c r="A8" s="123" t="s">
        <v>74</v>
      </c>
      <c r="B8" s="93"/>
      <c r="C8" s="93"/>
      <c r="D8" s="93"/>
      <c r="E8" s="93"/>
      <c r="F8" s="93"/>
      <c r="G8" s="9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12" customFormat="1" ht="38.25">
      <c r="A9" s="73" t="s">
        <v>28</v>
      </c>
      <c r="B9" s="70" t="s">
        <v>3</v>
      </c>
      <c r="C9" s="74" t="s">
        <v>60</v>
      </c>
      <c r="D9" s="48">
        <v>4154</v>
      </c>
      <c r="E9" s="62"/>
      <c r="F9" s="62">
        <v>199</v>
      </c>
      <c r="G9" s="65">
        <f aca="true" t="shared" si="0" ref="G9:G49">F9/D9*100</f>
        <v>4.790563312469908</v>
      </c>
      <c r="H9" s="18"/>
    </row>
    <row r="10" spans="1:7" s="12" customFormat="1" ht="15">
      <c r="A10" s="115" t="s">
        <v>92</v>
      </c>
      <c r="B10" s="126" t="s">
        <v>4</v>
      </c>
      <c r="C10" s="39" t="s">
        <v>5</v>
      </c>
      <c r="D10" s="49">
        <f>D11+D31</f>
        <v>700</v>
      </c>
      <c r="E10" s="49">
        <f>E11+E31</f>
        <v>0</v>
      </c>
      <c r="F10" s="49">
        <f>F11+F31</f>
        <v>0</v>
      </c>
      <c r="G10" s="64">
        <f>F10/D10*100</f>
        <v>0</v>
      </c>
    </row>
    <row r="11" spans="1:7" s="12" customFormat="1" ht="30">
      <c r="A11" s="115"/>
      <c r="B11" s="126"/>
      <c r="C11" s="13" t="s">
        <v>34</v>
      </c>
      <c r="D11" s="59">
        <f>SUM(D12:D30)</f>
        <v>500</v>
      </c>
      <c r="E11" s="59">
        <f>SUM(E12:E30)</f>
        <v>0</v>
      </c>
      <c r="F11" s="59">
        <f>SUM(F12:F30)</f>
        <v>0</v>
      </c>
      <c r="G11" s="75">
        <f t="shared" si="0"/>
        <v>0</v>
      </c>
    </row>
    <row r="12" spans="1:7" ht="15">
      <c r="A12" s="115"/>
      <c r="B12" s="126"/>
      <c r="C12" s="13" t="s">
        <v>35</v>
      </c>
      <c r="D12" s="50">
        <v>2</v>
      </c>
      <c r="E12" s="50"/>
      <c r="F12" s="50"/>
      <c r="G12" s="75">
        <f t="shared" si="0"/>
        <v>0</v>
      </c>
    </row>
    <row r="13" spans="1:7" ht="15">
      <c r="A13" s="115"/>
      <c r="B13" s="126"/>
      <c r="C13" s="13" t="s">
        <v>36</v>
      </c>
      <c r="D13" s="50">
        <v>2</v>
      </c>
      <c r="E13" s="50"/>
      <c r="F13" s="50"/>
      <c r="G13" s="75">
        <f t="shared" si="0"/>
        <v>0</v>
      </c>
    </row>
    <row r="14" spans="1:7" ht="15">
      <c r="A14" s="115"/>
      <c r="B14" s="126"/>
      <c r="C14" s="13" t="s">
        <v>37</v>
      </c>
      <c r="D14" s="50">
        <v>2</v>
      </c>
      <c r="E14" s="50"/>
      <c r="F14" s="50"/>
      <c r="G14" s="75">
        <f t="shared" si="0"/>
        <v>0</v>
      </c>
    </row>
    <row r="15" spans="1:7" ht="15">
      <c r="A15" s="115"/>
      <c r="B15" s="126"/>
      <c r="C15" s="13" t="s">
        <v>38</v>
      </c>
      <c r="D15" s="50">
        <v>2</v>
      </c>
      <c r="E15" s="50"/>
      <c r="F15" s="50"/>
      <c r="G15" s="75">
        <f t="shared" si="0"/>
        <v>0</v>
      </c>
    </row>
    <row r="16" spans="1:7" ht="15">
      <c r="A16" s="115"/>
      <c r="B16" s="126"/>
      <c r="C16" s="13" t="s">
        <v>39</v>
      </c>
      <c r="D16" s="50">
        <v>2</v>
      </c>
      <c r="E16" s="50"/>
      <c r="F16" s="50"/>
      <c r="G16" s="75">
        <f t="shared" si="0"/>
        <v>0</v>
      </c>
    </row>
    <row r="17" spans="1:7" ht="15">
      <c r="A17" s="115"/>
      <c r="B17" s="126"/>
      <c r="C17" s="13" t="s">
        <v>40</v>
      </c>
      <c r="D17" s="50">
        <v>2</v>
      </c>
      <c r="E17" s="50"/>
      <c r="F17" s="50"/>
      <c r="G17" s="75">
        <f t="shared" si="0"/>
        <v>0</v>
      </c>
    </row>
    <row r="18" spans="1:7" ht="15">
      <c r="A18" s="115"/>
      <c r="B18" s="126"/>
      <c r="C18" s="13" t="s">
        <v>41</v>
      </c>
      <c r="D18" s="50">
        <v>2</v>
      </c>
      <c r="E18" s="50"/>
      <c r="F18" s="50"/>
      <c r="G18" s="75">
        <f t="shared" si="0"/>
        <v>0</v>
      </c>
    </row>
    <row r="19" spans="1:7" ht="15">
      <c r="A19" s="115"/>
      <c r="B19" s="126"/>
      <c r="C19" s="13" t="s">
        <v>42</v>
      </c>
      <c r="D19" s="50">
        <v>2</v>
      </c>
      <c r="E19" s="50"/>
      <c r="F19" s="50"/>
      <c r="G19" s="75">
        <f t="shared" si="0"/>
        <v>0</v>
      </c>
    </row>
    <row r="20" spans="1:7" ht="15">
      <c r="A20" s="115"/>
      <c r="B20" s="126"/>
      <c r="C20" s="13" t="s">
        <v>43</v>
      </c>
      <c r="D20" s="50">
        <v>2</v>
      </c>
      <c r="E20" s="50"/>
      <c r="F20" s="50"/>
      <c r="G20" s="75">
        <f t="shared" si="0"/>
        <v>0</v>
      </c>
    </row>
    <row r="21" spans="1:7" ht="15">
      <c r="A21" s="115"/>
      <c r="B21" s="126"/>
      <c r="C21" s="13" t="s">
        <v>44</v>
      </c>
      <c r="D21" s="50">
        <v>2</v>
      </c>
      <c r="E21" s="50"/>
      <c r="F21" s="50"/>
      <c r="G21" s="75">
        <f t="shared" si="0"/>
        <v>0</v>
      </c>
    </row>
    <row r="22" spans="1:7" ht="15">
      <c r="A22" s="115"/>
      <c r="B22" s="126"/>
      <c r="C22" s="13" t="s">
        <v>45</v>
      </c>
      <c r="D22" s="50">
        <v>160</v>
      </c>
      <c r="E22" s="50"/>
      <c r="F22" s="50"/>
      <c r="G22" s="75">
        <f t="shared" si="0"/>
        <v>0</v>
      </c>
    </row>
    <row r="23" spans="1:7" ht="15" hidden="1">
      <c r="A23" s="115"/>
      <c r="B23" s="126"/>
      <c r="C23" s="13" t="s">
        <v>46</v>
      </c>
      <c r="D23" s="50"/>
      <c r="E23" s="50"/>
      <c r="F23" s="50"/>
      <c r="G23" s="75" t="e">
        <f t="shared" si="0"/>
        <v>#DIV/0!</v>
      </c>
    </row>
    <row r="24" spans="1:7" ht="15" hidden="1">
      <c r="A24" s="115"/>
      <c r="B24" s="126"/>
      <c r="C24" s="13" t="s">
        <v>47</v>
      </c>
      <c r="D24" s="50"/>
      <c r="E24" s="50"/>
      <c r="F24" s="50"/>
      <c r="G24" s="75" t="e">
        <f t="shared" si="0"/>
        <v>#DIV/0!</v>
      </c>
    </row>
    <row r="25" spans="1:7" ht="15" hidden="1">
      <c r="A25" s="115"/>
      <c r="B25" s="126"/>
      <c r="C25" s="13" t="s">
        <v>48</v>
      </c>
      <c r="D25" s="50"/>
      <c r="E25" s="50"/>
      <c r="F25" s="50"/>
      <c r="G25" s="75" t="e">
        <f t="shared" si="0"/>
        <v>#DIV/0!</v>
      </c>
    </row>
    <row r="26" spans="1:7" ht="15" hidden="1">
      <c r="A26" s="115"/>
      <c r="B26" s="126"/>
      <c r="C26" s="13" t="s">
        <v>49</v>
      </c>
      <c r="D26" s="50"/>
      <c r="E26" s="50"/>
      <c r="F26" s="50"/>
      <c r="G26" s="75" t="e">
        <f t="shared" si="0"/>
        <v>#DIV/0!</v>
      </c>
    </row>
    <row r="27" spans="1:7" ht="15">
      <c r="A27" s="115"/>
      <c r="B27" s="126"/>
      <c r="C27" s="13" t="s">
        <v>50</v>
      </c>
      <c r="D27" s="50">
        <v>160</v>
      </c>
      <c r="E27" s="50"/>
      <c r="F27" s="50"/>
      <c r="G27" s="75">
        <f t="shared" si="0"/>
        <v>0</v>
      </c>
    </row>
    <row r="28" spans="1:7" ht="15">
      <c r="A28" s="115"/>
      <c r="B28" s="126"/>
      <c r="C28" s="13" t="s">
        <v>51</v>
      </c>
      <c r="D28" s="50">
        <v>160</v>
      </c>
      <c r="E28" s="50"/>
      <c r="F28" s="50"/>
      <c r="G28" s="75">
        <f t="shared" si="0"/>
        <v>0</v>
      </c>
    </row>
    <row r="29" spans="1:7" ht="15" hidden="1">
      <c r="A29" s="115"/>
      <c r="B29" s="126"/>
      <c r="C29" s="13" t="s">
        <v>52</v>
      </c>
      <c r="D29" s="50"/>
      <c r="E29" s="50"/>
      <c r="F29" s="50"/>
      <c r="G29" s="75" t="e">
        <f t="shared" si="0"/>
        <v>#DIV/0!</v>
      </c>
    </row>
    <row r="30" spans="1:7" ht="15" hidden="1">
      <c r="A30" s="115"/>
      <c r="B30" s="126"/>
      <c r="C30" s="13" t="s">
        <v>54</v>
      </c>
      <c r="D30" s="50"/>
      <c r="E30" s="50"/>
      <c r="F30" s="50"/>
      <c r="G30" s="75" t="e">
        <f t="shared" si="0"/>
        <v>#DIV/0!</v>
      </c>
    </row>
    <row r="31" spans="1:7" ht="60">
      <c r="A31" s="115"/>
      <c r="B31" s="126"/>
      <c r="C31" s="33" t="s">
        <v>61</v>
      </c>
      <c r="D31" s="50">
        <v>200</v>
      </c>
      <c r="E31" s="50"/>
      <c r="F31" s="50"/>
      <c r="G31" s="75">
        <f t="shared" si="0"/>
        <v>0</v>
      </c>
    </row>
    <row r="32" spans="1:7" ht="14.25">
      <c r="A32" s="105" t="s">
        <v>90</v>
      </c>
      <c r="B32" s="128" t="s">
        <v>23</v>
      </c>
      <c r="C32" s="39" t="s">
        <v>5</v>
      </c>
      <c r="D32" s="54">
        <f>D33</f>
        <v>900</v>
      </c>
      <c r="E32" s="54">
        <f>E33</f>
        <v>0</v>
      </c>
      <c r="F32" s="54">
        <f>F33</f>
        <v>900</v>
      </c>
      <c r="G32" s="64">
        <f t="shared" si="0"/>
        <v>100</v>
      </c>
    </row>
    <row r="33" spans="1:7" ht="30">
      <c r="A33" s="127"/>
      <c r="B33" s="129"/>
      <c r="C33" s="13" t="s">
        <v>34</v>
      </c>
      <c r="D33" s="57">
        <f>SUM(D34:D43)+D44+D45</f>
        <v>900</v>
      </c>
      <c r="E33" s="57">
        <f>SUM(E34:E43)+E44+E45</f>
        <v>0</v>
      </c>
      <c r="F33" s="57">
        <f>SUM(F34:F43)+F44+F45</f>
        <v>900</v>
      </c>
      <c r="G33" s="75">
        <f t="shared" si="0"/>
        <v>100</v>
      </c>
    </row>
    <row r="34" spans="1:7" ht="15">
      <c r="A34" s="127"/>
      <c r="B34" s="129"/>
      <c r="C34" s="13" t="s">
        <v>53</v>
      </c>
      <c r="D34" s="57">
        <v>700</v>
      </c>
      <c r="E34" s="59"/>
      <c r="F34" s="59">
        <v>700</v>
      </c>
      <c r="G34" s="75">
        <f t="shared" si="0"/>
        <v>100</v>
      </c>
    </row>
    <row r="35" spans="1:7" ht="15" hidden="1">
      <c r="A35" s="127"/>
      <c r="B35" s="129"/>
      <c r="C35" s="13"/>
      <c r="D35" s="57"/>
      <c r="E35" s="59"/>
      <c r="F35" s="59"/>
      <c r="G35" s="75" t="e">
        <f t="shared" si="0"/>
        <v>#DIV/0!</v>
      </c>
    </row>
    <row r="36" spans="1:7" ht="15" hidden="1">
      <c r="A36" s="127"/>
      <c r="B36" s="129"/>
      <c r="C36" s="13"/>
      <c r="D36" s="57"/>
      <c r="E36" s="59"/>
      <c r="F36" s="59"/>
      <c r="G36" s="75" t="e">
        <f t="shared" si="0"/>
        <v>#DIV/0!</v>
      </c>
    </row>
    <row r="37" spans="1:7" ht="15" hidden="1">
      <c r="A37" s="127"/>
      <c r="B37" s="129"/>
      <c r="C37" s="13"/>
      <c r="D37" s="57"/>
      <c r="E37" s="59"/>
      <c r="F37" s="59"/>
      <c r="G37" s="75" t="e">
        <f t="shared" si="0"/>
        <v>#DIV/0!</v>
      </c>
    </row>
    <row r="38" spans="1:7" ht="15" hidden="1">
      <c r="A38" s="127"/>
      <c r="B38" s="129"/>
      <c r="C38" s="13"/>
      <c r="D38" s="57"/>
      <c r="E38" s="59"/>
      <c r="F38" s="59"/>
      <c r="G38" s="75" t="e">
        <f t="shared" si="0"/>
        <v>#DIV/0!</v>
      </c>
    </row>
    <row r="39" spans="1:7" ht="15" hidden="1">
      <c r="A39" s="127"/>
      <c r="B39" s="129"/>
      <c r="C39" s="13"/>
      <c r="D39" s="57"/>
      <c r="E39" s="59"/>
      <c r="F39" s="59"/>
      <c r="G39" s="75" t="e">
        <f t="shared" si="0"/>
        <v>#DIV/0!</v>
      </c>
    </row>
    <row r="40" spans="1:7" ht="15" hidden="1">
      <c r="A40" s="127"/>
      <c r="B40" s="129"/>
      <c r="C40" s="13"/>
      <c r="D40" s="57"/>
      <c r="E40" s="59"/>
      <c r="F40" s="59"/>
      <c r="G40" s="75" t="e">
        <f t="shared" si="0"/>
        <v>#DIV/0!</v>
      </c>
    </row>
    <row r="41" spans="1:7" ht="15" hidden="1">
      <c r="A41" s="127"/>
      <c r="B41" s="129"/>
      <c r="C41" s="13"/>
      <c r="D41" s="57"/>
      <c r="E41" s="59"/>
      <c r="F41" s="59"/>
      <c r="G41" s="75" t="e">
        <f t="shared" si="0"/>
        <v>#DIV/0!</v>
      </c>
    </row>
    <row r="42" spans="1:7" ht="15" hidden="1">
      <c r="A42" s="127"/>
      <c r="B42" s="129"/>
      <c r="C42" s="13"/>
      <c r="D42" s="57"/>
      <c r="E42" s="59"/>
      <c r="F42" s="59"/>
      <c r="G42" s="75" t="e">
        <f t="shared" si="0"/>
        <v>#DIV/0!</v>
      </c>
    </row>
    <row r="43" spans="1:7" ht="15" hidden="1">
      <c r="A43" s="127"/>
      <c r="B43" s="129"/>
      <c r="C43" s="42"/>
      <c r="D43" s="68"/>
      <c r="E43" s="69"/>
      <c r="F43" s="69"/>
      <c r="G43" s="76" t="e">
        <f t="shared" si="0"/>
        <v>#DIV/0!</v>
      </c>
    </row>
    <row r="44" spans="1:7" ht="15">
      <c r="A44" s="107"/>
      <c r="B44" s="100"/>
      <c r="C44" s="11" t="s">
        <v>66</v>
      </c>
      <c r="D44" s="68">
        <v>100</v>
      </c>
      <c r="E44" s="69"/>
      <c r="F44" s="69">
        <v>100</v>
      </c>
      <c r="G44" s="75">
        <f t="shared" si="0"/>
        <v>100</v>
      </c>
    </row>
    <row r="45" spans="1:7" ht="15">
      <c r="A45" s="108"/>
      <c r="B45" s="130"/>
      <c r="C45" s="13" t="s">
        <v>54</v>
      </c>
      <c r="D45" s="68">
        <v>100</v>
      </c>
      <c r="E45" s="69"/>
      <c r="F45" s="69">
        <v>100</v>
      </c>
      <c r="G45" s="75">
        <f t="shared" si="0"/>
        <v>100</v>
      </c>
    </row>
    <row r="46" spans="1:7" ht="30">
      <c r="A46" s="41" t="s">
        <v>73</v>
      </c>
      <c r="B46" s="36" t="s">
        <v>72</v>
      </c>
      <c r="C46" s="35" t="s">
        <v>60</v>
      </c>
      <c r="D46" s="55">
        <v>1340</v>
      </c>
      <c r="E46" s="59"/>
      <c r="F46" s="59"/>
      <c r="G46" s="64">
        <f t="shared" si="0"/>
        <v>0</v>
      </c>
    </row>
    <row r="47" spans="1:7" ht="42.75">
      <c r="A47" s="41" t="s">
        <v>76</v>
      </c>
      <c r="B47" s="36" t="s">
        <v>75</v>
      </c>
      <c r="C47" s="35" t="s">
        <v>60</v>
      </c>
      <c r="D47" s="55">
        <v>5229</v>
      </c>
      <c r="E47" s="61"/>
      <c r="F47" s="61"/>
      <c r="G47" s="64">
        <f t="shared" si="0"/>
        <v>0</v>
      </c>
    </row>
    <row r="48" spans="1:7" ht="42.75">
      <c r="A48" s="41" t="s">
        <v>84</v>
      </c>
      <c r="B48" s="36" t="s">
        <v>83</v>
      </c>
      <c r="C48" s="35" t="s">
        <v>60</v>
      </c>
      <c r="D48" s="81">
        <v>313</v>
      </c>
      <c r="E48" s="83"/>
      <c r="F48" s="83"/>
      <c r="G48" s="64">
        <f t="shared" si="0"/>
        <v>0</v>
      </c>
    </row>
    <row r="49" spans="1:7" ht="39" thickBot="1">
      <c r="A49" s="41" t="s">
        <v>89</v>
      </c>
      <c r="B49" s="78" t="s">
        <v>11</v>
      </c>
      <c r="C49" s="35" t="s">
        <v>60</v>
      </c>
      <c r="D49" s="55">
        <v>2875</v>
      </c>
      <c r="E49" s="61">
        <v>166</v>
      </c>
      <c r="F49" s="61">
        <v>238</v>
      </c>
      <c r="G49" s="84">
        <f t="shared" si="0"/>
        <v>8.278260869565218</v>
      </c>
    </row>
    <row r="50" spans="1:7" ht="15" thickBot="1">
      <c r="A50" s="101" t="s">
        <v>1</v>
      </c>
      <c r="B50" s="122"/>
      <c r="C50" s="122"/>
      <c r="D50" s="87">
        <f>D9+D10+D32+D46+D47+D48+D49</f>
        <v>15511</v>
      </c>
      <c r="E50" s="87">
        <f>E9+E10+E32+E46+E47+E48+E49</f>
        <v>166</v>
      </c>
      <c r="F50" s="87">
        <f>F9+F10+F32+F46+F47+F48+F49</f>
        <v>1337</v>
      </c>
      <c r="G50" s="77">
        <f>F50/D50*100</f>
        <v>8.619689252788344</v>
      </c>
    </row>
    <row r="51" spans="1:8" s="43" customFormat="1" ht="13.5" thickBot="1">
      <c r="A51" s="123" t="s">
        <v>32</v>
      </c>
      <c r="B51" s="124"/>
      <c r="C51" s="124"/>
      <c r="D51" s="124"/>
      <c r="E51" s="124"/>
      <c r="F51" s="124"/>
      <c r="G51" s="125"/>
      <c r="H51" s="44"/>
    </row>
    <row r="52" spans="1:21" s="10" customFormat="1" ht="15">
      <c r="A52" s="91" t="s">
        <v>71</v>
      </c>
      <c r="B52" s="92" t="s">
        <v>12</v>
      </c>
      <c r="C52" s="70" t="s">
        <v>5</v>
      </c>
      <c r="D52" s="71">
        <f>D53+D62</f>
        <v>8265</v>
      </c>
      <c r="E52" s="71">
        <f>E53+E62</f>
        <v>31</v>
      </c>
      <c r="F52" s="71">
        <f>F53+F62</f>
        <v>3350</v>
      </c>
      <c r="G52" s="67">
        <f aca="true" t="shared" si="1" ref="G52:G115">F52/D52*100</f>
        <v>40.53236539624924</v>
      </c>
      <c r="H52" s="3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s="10" customFormat="1" ht="30">
      <c r="A53" s="115"/>
      <c r="B53" s="116"/>
      <c r="C53" s="13" t="s">
        <v>34</v>
      </c>
      <c r="D53" s="52">
        <f>SUM(D54:D61)</f>
        <v>4240</v>
      </c>
      <c r="E53" s="52">
        <f>SUM(E54:E61)</f>
        <v>0</v>
      </c>
      <c r="F53" s="52">
        <f>SUM(F54:F61)</f>
        <v>2382</v>
      </c>
      <c r="G53" s="66">
        <f t="shared" si="1"/>
        <v>56.179245283018865</v>
      </c>
      <c r="H53" s="3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0" customFormat="1" ht="15">
      <c r="A54" s="115"/>
      <c r="B54" s="116"/>
      <c r="C54" s="13" t="s">
        <v>45</v>
      </c>
      <c r="D54" s="52">
        <v>320</v>
      </c>
      <c r="E54" s="50"/>
      <c r="F54" s="50">
        <v>155</v>
      </c>
      <c r="G54" s="66">
        <f t="shared" si="1"/>
        <v>48.4375</v>
      </c>
      <c r="H54" s="3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0" customFormat="1" ht="15">
      <c r="A55" s="115"/>
      <c r="B55" s="116"/>
      <c r="C55" s="13" t="s">
        <v>46</v>
      </c>
      <c r="D55" s="52">
        <v>868</v>
      </c>
      <c r="E55" s="50"/>
      <c r="F55" s="50">
        <v>500</v>
      </c>
      <c r="G55" s="66">
        <f t="shared" si="1"/>
        <v>57.6036866359447</v>
      </c>
      <c r="H55" s="3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0" customFormat="1" ht="15">
      <c r="A56" s="115"/>
      <c r="B56" s="116"/>
      <c r="C56" s="13" t="s">
        <v>47</v>
      </c>
      <c r="D56" s="52">
        <v>660</v>
      </c>
      <c r="E56" s="50"/>
      <c r="F56" s="50">
        <v>396</v>
      </c>
      <c r="G56" s="66">
        <f t="shared" si="1"/>
        <v>60</v>
      </c>
      <c r="H56" s="3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0" customFormat="1" ht="15">
      <c r="A57" s="115"/>
      <c r="B57" s="116"/>
      <c r="C57" s="13" t="s">
        <v>48</v>
      </c>
      <c r="D57" s="52">
        <v>888</v>
      </c>
      <c r="E57" s="50"/>
      <c r="F57" s="50">
        <v>511</v>
      </c>
      <c r="G57" s="66">
        <f t="shared" si="1"/>
        <v>57.54504504504504</v>
      </c>
      <c r="H57" s="3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0" customFormat="1" ht="15">
      <c r="A58" s="115"/>
      <c r="B58" s="116"/>
      <c r="C58" s="13" t="s">
        <v>49</v>
      </c>
      <c r="D58" s="52">
        <v>600</v>
      </c>
      <c r="E58" s="50"/>
      <c r="F58" s="50">
        <v>378</v>
      </c>
      <c r="G58" s="66">
        <f t="shared" si="1"/>
        <v>63</v>
      </c>
      <c r="H58" s="3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0" customFormat="1" ht="15">
      <c r="A59" s="115"/>
      <c r="B59" s="116"/>
      <c r="C59" s="13" t="s">
        <v>50</v>
      </c>
      <c r="D59" s="52">
        <f>127+181</f>
        <v>308</v>
      </c>
      <c r="E59" s="50"/>
      <c r="F59" s="50">
        <v>127</v>
      </c>
      <c r="G59" s="66">
        <f t="shared" si="1"/>
        <v>41.23376623376623</v>
      </c>
      <c r="H59" s="3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0" customFormat="1" ht="15">
      <c r="A60" s="115"/>
      <c r="B60" s="116"/>
      <c r="C60" s="13" t="s">
        <v>51</v>
      </c>
      <c r="D60" s="52">
        <v>584</v>
      </c>
      <c r="E60" s="50"/>
      <c r="F60" s="50">
        <v>313</v>
      </c>
      <c r="G60" s="66">
        <f t="shared" si="1"/>
        <v>53.5958904109589</v>
      </c>
      <c r="H60" s="3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0" customFormat="1" ht="15">
      <c r="A61" s="115"/>
      <c r="B61" s="116"/>
      <c r="C61" s="13" t="s">
        <v>52</v>
      </c>
      <c r="D61" s="52">
        <v>12</v>
      </c>
      <c r="E61" s="50"/>
      <c r="F61" s="50">
        <v>2</v>
      </c>
      <c r="G61" s="66">
        <f t="shared" si="1"/>
        <v>16.666666666666664</v>
      </c>
      <c r="H61" s="3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0" customFormat="1" ht="30">
      <c r="A62" s="115"/>
      <c r="B62" s="116"/>
      <c r="C62" s="35" t="s">
        <v>60</v>
      </c>
      <c r="D62" s="52">
        <v>4025</v>
      </c>
      <c r="E62" s="50">
        <v>31</v>
      </c>
      <c r="F62" s="50">
        <v>968</v>
      </c>
      <c r="G62" s="66">
        <f t="shared" si="1"/>
        <v>24.049689440993788</v>
      </c>
      <c r="H62" s="3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0" customFormat="1" ht="15">
      <c r="A63" s="115" t="s">
        <v>88</v>
      </c>
      <c r="B63" s="117" t="s">
        <v>24</v>
      </c>
      <c r="C63" s="37" t="s">
        <v>5</v>
      </c>
      <c r="D63" s="53">
        <f>D64+D69+D78+D79</f>
        <v>1339</v>
      </c>
      <c r="E63" s="53">
        <f>E64+E69+E78+E79</f>
        <v>141</v>
      </c>
      <c r="F63" s="53">
        <f>F64+F69+F78+F79</f>
        <v>522</v>
      </c>
      <c r="G63" s="63">
        <f t="shared" si="1"/>
        <v>38.98431665421957</v>
      </c>
      <c r="H63" s="3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0" customFormat="1" ht="15">
      <c r="A64" s="115"/>
      <c r="B64" s="117"/>
      <c r="C64" s="33" t="s">
        <v>55</v>
      </c>
      <c r="D64" s="52">
        <f>SUM(D65:D68)</f>
        <v>105</v>
      </c>
      <c r="E64" s="52">
        <f>SUM(E65:E68)</f>
        <v>0</v>
      </c>
      <c r="F64" s="52">
        <f>SUM(F65:F68)</f>
        <v>35</v>
      </c>
      <c r="G64" s="66">
        <f t="shared" si="1"/>
        <v>33.33333333333333</v>
      </c>
      <c r="H64" s="3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0" customFormat="1" ht="15">
      <c r="A65" s="115"/>
      <c r="B65" s="117"/>
      <c r="C65" s="33" t="s">
        <v>56</v>
      </c>
      <c r="D65" s="52"/>
      <c r="E65" s="50"/>
      <c r="F65" s="50"/>
      <c r="G65" s="66">
        <v>0</v>
      </c>
      <c r="H65" s="3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0" customFormat="1" ht="15">
      <c r="A66" s="115"/>
      <c r="B66" s="117"/>
      <c r="C66" s="33" t="s">
        <v>57</v>
      </c>
      <c r="D66" s="52"/>
      <c r="E66" s="50"/>
      <c r="F66" s="50"/>
      <c r="G66" s="66">
        <v>0</v>
      </c>
      <c r="H66" s="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0" customFormat="1" ht="15">
      <c r="A67" s="115"/>
      <c r="B67" s="117"/>
      <c r="C67" s="33" t="s">
        <v>58</v>
      </c>
      <c r="D67" s="52">
        <v>40</v>
      </c>
      <c r="E67" s="50"/>
      <c r="F67" s="50"/>
      <c r="G67" s="66">
        <f t="shared" si="1"/>
        <v>0</v>
      </c>
      <c r="H67" s="3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0" customFormat="1" ht="15">
      <c r="A68" s="115"/>
      <c r="B68" s="117"/>
      <c r="C68" s="33" t="s">
        <v>59</v>
      </c>
      <c r="D68" s="52">
        <v>65</v>
      </c>
      <c r="E68" s="50"/>
      <c r="F68" s="50">
        <v>35</v>
      </c>
      <c r="G68" s="66">
        <f t="shared" si="1"/>
        <v>53.84615384615385</v>
      </c>
      <c r="H68" s="3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0" customFormat="1" ht="30">
      <c r="A69" s="115"/>
      <c r="B69" s="117"/>
      <c r="C69" s="13" t="s">
        <v>34</v>
      </c>
      <c r="D69" s="52">
        <f>SUM(D70:D77)</f>
        <v>934</v>
      </c>
      <c r="E69" s="52">
        <f>SUM(E70:E77)</f>
        <v>86</v>
      </c>
      <c r="F69" s="52">
        <f>SUM(F70:F77)</f>
        <v>232</v>
      </c>
      <c r="G69" s="66">
        <f t="shared" si="1"/>
        <v>24.839400428265524</v>
      </c>
      <c r="H69" s="3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0" customFormat="1" ht="15">
      <c r="A70" s="115"/>
      <c r="B70" s="117"/>
      <c r="C70" s="13" t="s">
        <v>45</v>
      </c>
      <c r="D70" s="52">
        <v>290</v>
      </c>
      <c r="E70" s="50">
        <f>66-60</f>
        <v>6</v>
      </c>
      <c r="F70" s="50">
        <v>66</v>
      </c>
      <c r="G70" s="66">
        <f t="shared" si="1"/>
        <v>22.758620689655174</v>
      </c>
      <c r="H70" s="3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0" customFormat="1" ht="15">
      <c r="A71" s="115"/>
      <c r="B71" s="117"/>
      <c r="C71" s="13" t="s">
        <v>46</v>
      </c>
      <c r="D71" s="52">
        <v>77</v>
      </c>
      <c r="E71" s="50">
        <v>17</v>
      </c>
      <c r="F71" s="50">
        <v>17</v>
      </c>
      <c r="G71" s="66">
        <f t="shared" si="1"/>
        <v>22.07792207792208</v>
      </c>
      <c r="H71" s="3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0" customFormat="1" ht="15" hidden="1">
      <c r="A72" s="115"/>
      <c r="B72" s="117"/>
      <c r="C72" s="13" t="s">
        <v>47</v>
      </c>
      <c r="D72" s="52"/>
      <c r="E72" s="50"/>
      <c r="F72" s="50"/>
      <c r="G72" s="66" t="e">
        <f t="shared" si="1"/>
        <v>#DIV/0!</v>
      </c>
      <c r="H72" s="3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0" customFormat="1" ht="15">
      <c r="A73" s="115"/>
      <c r="B73" s="117"/>
      <c r="C73" s="13" t="s">
        <v>48</v>
      </c>
      <c r="D73" s="52">
        <v>108</v>
      </c>
      <c r="E73" s="50">
        <v>22</v>
      </c>
      <c r="F73" s="50">
        <v>22</v>
      </c>
      <c r="G73" s="66">
        <f t="shared" si="1"/>
        <v>20.37037037037037</v>
      </c>
      <c r="H73" s="3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0" customFormat="1" ht="15">
      <c r="A74" s="115"/>
      <c r="B74" s="117"/>
      <c r="C74" s="13" t="s">
        <v>49</v>
      </c>
      <c r="D74" s="52">
        <v>181</v>
      </c>
      <c r="E74" s="50">
        <f>42-36</f>
        <v>6</v>
      </c>
      <c r="F74" s="50">
        <v>42</v>
      </c>
      <c r="G74" s="66">
        <f t="shared" si="1"/>
        <v>23.204419889502763</v>
      </c>
      <c r="H74" s="3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0" customFormat="1" ht="15">
      <c r="A75" s="115"/>
      <c r="B75" s="117"/>
      <c r="C75" s="13" t="s">
        <v>50</v>
      </c>
      <c r="D75" s="52">
        <v>67</v>
      </c>
      <c r="E75" s="50">
        <v>16</v>
      </c>
      <c r="F75" s="50">
        <v>16</v>
      </c>
      <c r="G75" s="66">
        <f t="shared" si="1"/>
        <v>23.88059701492537</v>
      </c>
      <c r="H75" s="3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0" customFormat="1" ht="15">
      <c r="A76" s="115"/>
      <c r="B76" s="117"/>
      <c r="C76" s="13" t="s">
        <v>51</v>
      </c>
      <c r="D76" s="52">
        <v>65</v>
      </c>
      <c r="E76" s="50">
        <v>14</v>
      </c>
      <c r="F76" s="50">
        <v>14</v>
      </c>
      <c r="G76" s="66">
        <f t="shared" si="1"/>
        <v>21.53846153846154</v>
      </c>
      <c r="H76" s="3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0" customFormat="1" ht="15">
      <c r="A77" s="115"/>
      <c r="B77" s="117"/>
      <c r="C77" s="13" t="s">
        <v>53</v>
      </c>
      <c r="D77" s="52">
        <v>146</v>
      </c>
      <c r="E77" s="50">
        <v>5</v>
      </c>
      <c r="F77" s="50">
        <v>55</v>
      </c>
      <c r="G77" s="66">
        <f t="shared" si="1"/>
        <v>37.67123287671233</v>
      </c>
      <c r="H77" s="3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60">
      <c r="A78" s="115"/>
      <c r="B78" s="117"/>
      <c r="C78" s="33" t="s">
        <v>61</v>
      </c>
      <c r="D78" s="52">
        <v>160</v>
      </c>
      <c r="E78" s="50"/>
      <c r="F78" s="50">
        <f>103+12</f>
        <v>115</v>
      </c>
      <c r="G78" s="66">
        <f t="shared" si="1"/>
        <v>71.875</v>
      </c>
      <c r="H78" s="3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0" customFormat="1" ht="45">
      <c r="A79" s="115"/>
      <c r="B79" s="117"/>
      <c r="C79" s="33" t="s">
        <v>62</v>
      </c>
      <c r="D79" s="52">
        <v>140</v>
      </c>
      <c r="E79" s="50">
        <v>55</v>
      </c>
      <c r="F79" s="50">
        <v>140</v>
      </c>
      <c r="G79" s="66">
        <f t="shared" si="1"/>
        <v>100</v>
      </c>
      <c r="H79" s="3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8" s="12" customFormat="1" ht="38.25">
      <c r="A80" s="41" t="s">
        <v>29</v>
      </c>
      <c r="B80" s="36" t="s">
        <v>93</v>
      </c>
      <c r="C80" s="35" t="s">
        <v>60</v>
      </c>
      <c r="D80" s="55">
        <v>350</v>
      </c>
      <c r="E80" s="61">
        <v>121</v>
      </c>
      <c r="F80" s="61">
        <v>146</v>
      </c>
      <c r="G80" s="63">
        <f t="shared" si="1"/>
        <v>41.714285714285715</v>
      </c>
      <c r="H80" s="18"/>
    </row>
    <row r="81" spans="1:8" s="12" customFormat="1" ht="15">
      <c r="A81" s="97" t="s">
        <v>86</v>
      </c>
      <c r="B81" s="99" t="s">
        <v>85</v>
      </c>
      <c r="C81" s="37" t="s">
        <v>5</v>
      </c>
      <c r="D81" s="56">
        <f>D82+D83</f>
        <v>230</v>
      </c>
      <c r="E81" s="56">
        <f>E82+E83</f>
        <v>0</v>
      </c>
      <c r="F81" s="56">
        <f>F82+F83</f>
        <v>21</v>
      </c>
      <c r="G81" s="63">
        <f>F81/D83*100</f>
        <v>26.25</v>
      </c>
      <c r="H81" s="18"/>
    </row>
    <row r="82" spans="1:8" s="12" customFormat="1" ht="30">
      <c r="A82" s="118"/>
      <c r="B82" s="120"/>
      <c r="C82" s="13" t="s">
        <v>65</v>
      </c>
      <c r="D82" s="86">
        <v>150</v>
      </c>
      <c r="E82" s="50"/>
      <c r="F82" s="50"/>
      <c r="G82" s="66">
        <f t="shared" si="1"/>
        <v>0</v>
      </c>
      <c r="H82" s="18"/>
    </row>
    <row r="83" spans="1:8" s="12" customFormat="1" ht="30">
      <c r="A83" s="119"/>
      <c r="B83" s="121"/>
      <c r="C83" s="35" t="s">
        <v>60</v>
      </c>
      <c r="D83" s="57">
        <v>80</v>
      </c>
      <c r="E83" s="59"/>
      <c r="F83" s="59">
        <v>21</v>
      </c>
      <c r="G83" s="66">
        <f t="shared" si="1"/>
        <v>26.25</v>
      </c>
      <c r="H83" s="18"/>
    </row>
    <row r="84" spans="1:8" s="12" customFormat="1" ht="15">
      <c r="A84" s="105" t="s">
        <v>80</v>
      </c>
      <c r="B84" s="112" t="s">
        <v>79</v>
      </c>
      <c r="C84" s="38" t="s">
        <v>5</v>
      </c>
      <c r="D84" s="56">
        <f>D85</f>
        <v>200</v>
      </c>
      <c r="E84" s="56">
        <f>E85</f>
        <v>0</v>
      </c>
      <c r="F84" s="56">
        <f>F85</f>
        <v>0</v>
      </c>
      <c r="G84" s="63">
        <f t="shared" si="1"/>
        <v>0</v>
      </c>
      <c r="H84" s="18"/>
    </row>
    <row r="85" spans="1:8" s="12" customFormat="1" ht="15">
      <c r="A85" s="106"/>
      <c r="B85" s="112"/>
      <c r="C85" s="11" t="s">
        <v>55</v>
      </c>
      <c r="D85" s="57">
        <f>SUM(D86:D91)</f>
        <v>200</v>
      </c>
      <c r="E85" s="57">
        <f>SUM(E86:E91)</f>
        <v>0</v>
      </c>
      <c r="F85" s="57">
        <f>SUM(F86:F91)</f>
        <v>0</v>
      </c>
      <c r="G85" s="66">
        <f t="shared" si="1"/>
        <v>0</v>
      </c>
      <c r="H85" s="18"/>
    </row>
    <row r="86" spans="1:8" s="12" customFormat="1" ht="15">
      <c r="A86" s="107"/>
      <c r="B86" s="114"/>
      <c r="C86" s="33" t="s">
        <v>56</v>
      </c>
      <c r="D86" s="57">
        <v>48</v>
      </c>
      <c r="E86" s="50"/>
      <c r="F86" s="50"/>
      <c r="G86" s="66">
        <f t="shared" si="1"/>
        <v>0</v>
      </c>
      <c r="H86" s="18"/>
    </row>
    <row r="87" spans="1:8" s="12" customFormat="1" ht="15">
      <c r="A87" s="107"/>
      <c r="B87" s="114"/>
      <c r="C87" s="33" t="s">
        <v>57</v>
      </c>
      <c r="D87" s="57">
        <v>48</v>
      </c>
      <c r="E87" s="50"/>
      <c r="F87" s="50"/>
      <c r="G87" s="66">
        <f t="shared" si="1"/>
        <v>0</v>
      </c>
      <c r="H87" s="18"/>
    </row>
    <row r="88" spans="1:8" s="12" customFormat="1" ht="15">
      <c r="A88" s="107"/>
      <c r="B88" s="114"/>
      <c r="C88" s="33" t="s">
        <v>58</v>
      </c>
      <c r="D88" s="57">
        <v>48</v>
      </c>
      <c r="E88" s="50"/>
      <c r="F88" s="50"/>
      <c r="G88" s="66">
        <f t="shared" si="1"/>
        <v>0</v>
      </c>
      <c r="H88" s="18"/>
    </row>
    <row r="89" spans="1:8" s="12" customFormat="1" ht="15">
      <c r="A89" s="107"/>
      <c r="B89" s="114"/>
      <c r="C89" s="11" t="s">
        <v>63</v>
      </c>
      <c r="D89" s="57"/>
      <c r="E89" s="50"/>
      <c r="F89" s="50"/>
      <c r="G89" s="66">
        <v>0</v>
      </c>
      <c r="H89" s="18"/>
    </row>
    <row r="90" spans="1:8" s="12" customFormat="1" ht="15">
      <c r="A90" s="107"/>
      <c r="B90" s="114"/>
      <c r="C90" s="11" t="s">
        <v>64</v>
      </c>
      <c r="D90" s="57">
        <v>10</v>
      </c>
      <c r="E90" s="50"/>
      <c r="F90" s="50"/>
      <c r="G90" s="66">
        <f t="shared" si="1"/>
        <v>0</v>
      </c>
      <c r="H90" s="18"/>
    </row>
    <row r="91" spans="1:8" s="12" customFormat="1" ht="15">
      <c r="A91" s="108"/>
      <c r="B91" s="114"/>
      <c r="C91" s="11" t="s">
        <v>59</v>
      </c>
      <c r="D91" s="57">
        <v>46</v>
      </c>
      <c r="E91" s="50"/>
      <c r="F91" s="50"/>
      <c r="G91" s="66">
        <f t="shared" si="1"/>
        <v>0</v>
      </c>
      <c r="H91" s="18"/>
    </row>
    <row r="92" spans="1:8" s="12" customFormat="1" ht="45">
      <c r="A92" s="41" t="s">
        <v>27</v>
      </c>
      <c r="B92" s="78" t="s">
        <v>26</v>
      </c>
      <c r="C92" s="33" t="s">
        <v>62</v>
      </c>
      <c r="D92" s="55">
        <v>250</v>
      </c>
      <c r="E92" s="57"/>
      <c r="F92" s="57"/>
      <c r="G92" s="63">
        <f t="shared" si="1"/>
        <v>0</v>
      </c>
      <c r="H92" s="18"/>
    </row>
    <row r="93" spans="1:8" s="12" customFormat="1" ht="38.25">
      <c r="A93" s="41" t="s">
        <v>82</v>
      </c>
      <c r="B93" s="36" t="s">
        <v>10</v>
      </c>
      <c r="C93" s="13" t="s">
        <v>81</v>
      </c>
      <c r="D93" s="54">
        <v>300</v>
      </c>
      <c r="E93" s="50"/>
      <c r="F93" s="50">
        <v>21</v>
      </c>
      <c r="G93" s="63">
        <f t="shared" si="1"/>
        <v>7.000000000000001</v>
      </c>
      <c r="H93" s="18"/>
    </row>
    <row r="94" spans="1:8" s="12" customFormat="1" ht="15">
      <c r="A94" s="115" t="s">
        <v>25</v>
      </c>
      <c r="B94" s="116" t="s">
        <v>9</v>
      </c>
      <c r="C94" s="36" t="s">
        <v>5</v>
      </c>
      <c r="D94" s="51">
        <f>D96+D97+D98+D95</f>
        <v>202</v>
      </c>
      <c r="E94" s="51">
        <f>E96+E97+E98</f>
        <v>0</v>
      </c>
      <c r="F94" s="51">
        <f>F96+F97+F98</f>
        <v>0</v>
      </c>
      <c r="G94" s="63">
        <f t="shared" si="1"/>
        <v>0</v>
      </c>
      <c r="H94" s="18"/>
    </row>
    <row r="95" spans="1:8" s="12" customFormat="1" ht="30" hidden="1">
      <c r="A95" s="115"/>
      <c r="B95" s="116"/>
      <c r="C95" s="33" t="s">
        <v>67</v>
      </c>
      <c r="D95" s="79"/>
      <c r="E95" s="51"/>
      <c r="F95" s="51"/>
      <c r="G95" s="66" t="e">
        <f t="shared" si="1"/>
        <v>#DIV/0!</v>
      </c>
      <c r="H95" s="18"/>
    </row>
    <row r="96" spans="1:8" s="12" customFormat="1" ht="30">
      <c r="A96" s="115"/>
      <c r="B96" s="116"/>
      <c r="C96" s="13" t="s">
        <v>65</v>
      </c>
      <c r="D96" s="57">
        <v>190</v>
      </c>
      <c r="E96" s="50"/>
      <c r="F96" s="50"/>
      <c r="G96" s="66">
        <f t="shared" si="1"/>
        <v>0</v>
      </c>
      <c r="H96" s="18"/>
    </row>
    <row r="97" spans="1:8" s="12" customFormat="1" ht="60" hidden="1">
      <c r="A97" s="115"/>
      <c r="B97" s="116"/>
      <c r="C97" s="33" t="s">
        <v>61</v>
      </c>
      <c r="D97" s="57"/>
      <c r="E97" s="50"/>
      <c r="F97" s="50"/>
      <c r="G97" s="66" t="e">
        <f t="shared" si="1"/>
        <v>#DIV/0!</v>
      </c>
      <c r="H97" s="18"/>
    </row>
    <row r="98" spans="1:8" s="12" customFormat="1" ht="30">
      <c r="A98" s="115"/>
      <c r="B98" s="116"/>
      <c r="C98" s="35" t="s">
        <v>60</v>
      </c>
      <c r="D98" s="57">
        <v>12</v>
      </c>
      <c r="E98" s="50"/>
      <c r="F98" s="50"/>
      <c r="G98" s="66">
        <f t="shared" si="1"/>
        <v>0</v>
      </c>
      <c r="H98" s="18"/>
    </row>
    <row r="99" spans="1:8" s="12" customFormat="1" ht="15">
      <c r="A99" s="105" t="s">
        <v>87</v>
      </c>
      <c r="B99" s="109" t="s">
        <v>8</v>
      </c>
      <c r="C99" s="38" t="s">
        <v>5</v>
      </c>
      <c r="D99" s="56">
        <f>D100</f>
        <v>6122</v>
      </c>
      <c r="E99" s="56">
        <f>E100</f>
        <v>0</v>
      </c>
      <c r="F99" s="56">
        <f>F100</f>
        <v>315</v>
      </c>
      <c r="G99" s="63">
        <f>F99/D99*100</f>
        <v>5.145377327670696</v>
      </c>
      <c r="H99" s="18"/>
    </row>
    <row r="100" spans="1:8" s="12" customFormat="1" ht="30">
      <c r="A100" s="106"/>
      <c r="B100" s="109"/>
      <c r="C100" s="11" t="s">
        <v>34</v>
      </c>
      <c r="D100" s="58">
        <f>SUM(D101:D121)</f>
        <v>6122</v>
      </c>
      <c r="E100" s="58">
        <f>SUM(E101:E121)</f>
        <v>0</v>
      </c>
      <c r="F100" s="58">
        <f>SUM(F101:F121)</f>
        <v>315</v>
      </c>
      <c r="G100" s="66">
        <f>F100/D100*100</f>
        <v>5.145377327670696</v>
      </c>
      <c r="H100" s="18"/>
    </row>
    <row r="101" spans="1:8" s="12" customFormat="1" ht="15">
      <c r="A101" s="107"/>
      <c r="B101" s="110"/>
      <c r="C101" s="13" t="s">
        <v>35</v>
      </c>
      <c r="D101" s="58">
        <v>127</v>
      </c>
      <c r="E101" s="59"/>
      <c r="F101" s="59"/>
      <c r="G101" s="66">
        <f t="shared" si="1"/>
        <v>0</v>
      </c>
      <c r="H101" s="18"/>
    </row>
    <row r="102" spans="1:8" s="12" customFormat="1" ht="15">
      <c r="A102" s="107"/>
      <c r="B102" s="110"/>
      <c r="C102" s="13" t="s">
        <v>36</v>
      </c>
      <c r="D102" s="58">
        <v>80</v>
      </c>
      <c r="E102" s="59"/>
      <c r="F102" s="59"/>
      <c r="G102" s="66">
        <f t="shared" si="1"/>
        <v>0</v>
      </c>
      <c r="H102" s="18"/>
    </row>
    <row r="103" spans="1:8" s="12" customFormat="1" ht="15">
      <c r="A103" s="107"/>
      <c r="B103" s="110"/>
      <c r="C103" s="13" t="s">
        <v>37</v>
      </c>
      <c r="D103" s="58">
        <v>136</v>
      </c>
      <c r="E103" s="59"/>
      <c r="F103" s="59">
        <v>19</v>
      </c>
      <c r="G103" s="66">
        <f t="shared" si="1"/>
        <v>13.970588235294118</v>
      </c>
      <c r="H103" s="18"/>
    </row>
    <row r="104" spans="1:8" s="12" customFormat="1" ht="15">
      <c r="A104" s="107"/>
      <c r="B104" s="110"/>
      <c r="C104" s="13" t="s">
        <v>38</v>
      </c>
      <c r="D104" s="58">
        <v>136</v>
      </c>
      <c r="E104" s="59"/>
      <c r="F104" s="59"/>
      <c r="G104" s="66">
        <f t="shared" si="1"/>
        <v>0</v>
      </c>
      <c r="H104" s="18"/>
    </row>
    <row r="105" spans="1:8" s="12" customFormat="1" ht="15">
      <c r="A105" s="107"/>
      <c r="B105" s="110"/>
      <c r="C105" s="13" t="s">
        <v>39</v>
      </c>
      <c r="D105" s="58">
        <v>107</v>
      </c>
      <c r="E105" s="59"/>
      <c r="F105" s="59"/>
      <c r="G105" s="66">
        <f t="shared" si="1"/>
        <v>0</v>
      </c>
      <c r="H105" s="18"/>
    </row>
    <row r="106" spans="1:8" s="12" customFormat="1" ht="15">
      <c r="A106" s="107"/>
      <c r="B106" s="110"/>
      <c r="C106" s="13" t="s">
        <v>40</v>
      </c>
      <c r="D106" s="58">
        <v>3797</v>
      </c>
      <c r="E106" s="59"/>
      <c r="F106" s="59"/>
      <c r="G106" s="66">
        <f t="shared" si="1"/>
        <v>0</v>
      </c>
      <c r="H106" s="18"/>
    </row>
    <row r="107" spans="1:8" s="12" customFormat="1" ht="15">
      <c r="A107" s="107"/>
      <c r="B107" s="110"/>
      <c r="C107" s="13" t="s">
        <v>41</v>
      </c>
      <c r="D107" s="58">
        <v>136</v>
      </c>
      <c r="E107" s="59"/>
      <c r="F107" s="59"/>
      <c r="G107" s="66">
        <f t="shared" si="1"/>
        <v>0</v>
      </c>
      <c r="H107" s="18"/>
    </row>
    <row r="108" spans="1:8" s="12" customFormat="1" ht="15">
      <c r="A108" s="107"/>
      <c r="B108" s="110"/>
      <c r="C108" s="13" t="s">
        <v>42</v>
      </c>
      <c r="D108" s="58">
        <v>80</v>
      </c>
      <c r="E108" s="59"/>
      <c r="F108" s="59"/>
      <c r="G108" s="66">
        <f t="shared" si="1"/>
        <v>0</v>
      </c>
      <c r="H108" s="18"/>
    </row>
    <row r="109" spans="1:8" s="12" customFormat="1" ht="15">
      <c r="A109" s="107"/>
      <c r="B109" s="110"/>
      <c r="C109" s="13" t="s">
        <v>43</v>
      </c>
      <c r="D109" s="58">
        <v>121</v>
      </c>
      <c r="E109" s="59"/>
      <c r="F109" s="59"/>
      <c r="G109" s="66">
        <f t="shared" si="1"/>
        <v>0</v>
      </c>
      <c r="H109" s="18"/>
    </row>
    <row r="110" spans="1:8" s="12" customFormat="1" ht="15">
      <c r="A110" s="107"/>
      <c r="B110" s="110"/>
      <c r="C110" s="13" t="s">
        <v>44</v>
      </c>
      <c r="D110" s="58">
        <v>80</v>
      </c>
      <c r="E110" s="59"/>
      <c r="F110" s="59"/>
      <c r="G110" s="66">
        <f t="shared" si="1"/>
        <v>0</v>
      </c>
      <c r="H110" s="18"/>
    </row>
    <row r="111" spans="1:8" s="12" customFormat="1" ht="15">
      <c r="A111" s="107"/>
      <c r="B111" s="110"/>
      <c r="C111" s="13" t="s">
        <v>45</v>
      </c>
      <c r="D111" s="58">
        <v>100</v>
      </c>
      <c r="E111" s="59"/>
      <c r="F111" s="59"/>
      <c r="G111" s="66">
        <f>F111/D111*100</f>
        <v>0</v>
      </c>
      <c r="H111" s="18"/>
    </row>
    <row r="112" spans="1:8" s="12" customFormat="1" ht="15">
      <c r="A112" s="107"/>
      <c r="B112" s="110"/>
      <c r="C112" s="13" t="s">
        <v>46</v>
      </c>
      <c r="D112" s="58">
        <v>130</v>
      </c>
      <c r="E112" s="59"/>
      <c r="F112" s="59">
        <v>30</v>
      </c>
      <c r="G112" s="66">
        <f t="shared" si="1"/>
        <v>23.076923076923077</v>
      </c>
      <c r="H112" s="18"/>
    </row>
    <row r="113" spans="1:8" s="12" customFormat="1" ht="15">
      <c r="A113" s="107"/>
      <c r="B113" s="110"/>
      <c r="C113" s="13" t="s">
        <v>47</v>
      </c>
      <c r="D113" s="58">
        <v>100</v>
      </c>
      <c r="E113" s="59"/>
      <c r="F113" s="59"/>
      <c r="G113" s="66">
        <f t="shared" si="1"/>
        <v>0</v>
      </c>
      <c r="H113" s="18"/>
    </row>
    <row r="114" spans="1:8" s="12" customFormat="1" ht="15">
      <c r="A114" s="107"/>
      <c r="B114" s="110"/>
      <c r="C114" s="13" t="s">
        <v>48</v>
      </c>
      <c r="D114" s="58">
        <v>100</v>
      </c>
      <c r="E114" s="59"/>
      <c r="F114" s="59"/>
      <c r="G114" s="66">
        <f t="shared" si="1"/>
        <v>0</v>
      </c>
      <c r="H114" s="18"/>
    </row>
    <row r="115" spans="1:8" s="12" customFormat="1" ht="15">
      <c r="A115" s="107"/>
      <c r="B115" s="110"/>
      <c r="C115" s="13" t="s">
        <v>49</v>
      </c>
      <c r="D115" s="58">
        <v>100</v>
      </c>
      <c r="E115" s="59"/>
      <c r="F115" s="59"/>
      <c r="G115" s="66">
        <f t="shared" si="1"/>
        <v>0</v>
      </c>
      <c r="H115" s="18"/>
    </row>
    <row r="116" spans="1:8" s="12" customFormat="1" ht="15">
      <c r="A116" s="107"/>
      <c r="B116" s="110"/>
      <c r="C116" s="13" t="s">
        <v>50</v>
      </c>
      <c r="D116" s="58">
        <f>72+28</f>
        <v>100</v>
      </c>
      <c r="E116" s="59"/>
      <c r="F116" s="59">
        <v>73</v>
      </c>
      <c r="G116" s="66">
        <f aca="true" t="shared" si="2" ref="G116:G139">F116/D116*100</f>
        <v>73</v>
      </c>
      <c r="H116" s="18"/>
    </row>
    <row r="117" spans="1:8" s="12" customFormat="1" ht="15">
      <c r="A117" s="107"/>
      <c r="B117" s="110"/>
      <c r="C117" s="13" t="s">
        <v>51</v>
      </c>
      <c r="D117" s="58">
        <v>100</v>
      </c>
      <c r="E117" s="59"/>
      <c r="F117" s="59"/>
      <c r="G117" s="66">
        <f>F117/D117*100</f>
        <v>0</v>
      </c>
      <c r="H117" s="18"/>
    </row>
    <row r="118" spans="1:8" s="12" customFormat="1" ht="15">
      <c r="A118" s="107"/>
      <c r="B118" s="110"/>
      <c r="C118" s="13" t="s">
        <v>52</v>
      </c>
      <c r="D118" s="58">
        <v>60</v>
      </c>
      <c r="E118" s="59"/>
      <c r="F118" s="59"/>
      <c r="G118" s="66">
        <f t="shared" si="2"/>
        <v>0</v>
      </c>
      <c r="H118" s="18"/>
    </row>
    <row r="119" spans="1:8" s="12" customFormat="1" ht="15">
      <c r="A119" s="107"/>
      <c r="B119" s="110"/>
      <c r="C119" s="13" t="s">
        <v>53</v>
      </c>
      <c r="D119" s="58">
        <v>398</v>
      </c>
      <c r="E119" s="59"/>
      <c r="F119" s="59">
        <f>139-9</f>
        <v>130</v>
      </c>
      <c r="G119" s="66">
        <f t="shared" si="2"/>
        <v>32.663316582914575</v>
      </c>
      <c r="H119" s="18"/>
    </row>
    <row r="120" spans="1:8" s="12" customFormat="1" ht="15">
      <c r="A120" s="107"/>
      <c r="B120" s="110"/>
      <c r="C120" s="13" t="s">
        <v>54</v>
      </c>
      <c r="D120" s="58">
        <v>10</v>
      </c>
      <c r="E120" s="59"/>
      <c r="F120" s="59"/>
      <c r="G120" s="66">
        <f t="shared" si="2"/>
        <v>0</v>
      </c>
      <c r="H120" s="18"/>
    </row>
    <row r="121" spans="1:8" s="12" customFormat="1" ht="15">
      <c r="A121" s="108"/>
      <c r="B121" s="110"/>
      <c r="C121" s="11" t="s">
        <v>66</v>
      </c>
      <c r="D121" s="58">
        <v>124</v>
      </c>
      <c r="E121" s="59"/>
      <c r="F121" s="59">
        <v>63</v>
      </c>
      <c r="G121" s="66">
        <f t="shared" si="2"/>
        <v>50.806451612903224</v>
      </c>
      <c r="H121" s="18"/>
    </row>
    <row r="122" spans="1:8" s="12" customFormat="1" ht="42.75">
      <c r="A122" s="41" t="s">
        <v>31</v>
      </c>
      <c r="B122" s="78" t="s">
        <v>7</v>
      </c>
      <c r="C122" s="35" t="s">
        <v>60</v>
      </c>
      <c r="D122" s="55">
        <v>56</v>
      </c>
      <c r="E122" s="59"/>
      <c r="F122" s="59"/>
      <c r="G122" s="63">
        <f t="shared" si="2"/>
        <v>0</v>
      </c>
      <c r="H122" s="18"/>
    </row>
    <row r="123" spans="1:8" s="12" customFormat="1" ht="15">
      <c r="A123" s="111" t="s">
        <v>22</v>
      </c>
      <c r="B123" s="112" t="s">
        <v>6</v>
      </c>
      <c r="C123" s="39" t="s">
        <v>5</v>
      </c>
      <c r="D123" s="60">
        <f>D124+D125</f>
        <v>745</v>
      </c>
      <c r="E123" s="60">
        <f>E124+E125</f>
        <v>0</v>
      </c>
      <c r="F123" s="60">
        <f>F124+F125</f>
        <v>0</v>
      </c>
      <c r="G123" s="63">
        <f t="shared" si="2"/>
        <v>0</v>
      </c>
      <c r="H123" s="18"/>
    </row>
    <row r="124" spans="1:8" s="12" customFormat="1" ht="60">
      <c r="A124" s="111"/>
      <c r="B124" s="112"/>
      <c r="C124" s="33" t="s">
        <v>61</v>
      </c>
      <c r="D124" s="57">
        <v>457</v>
      </c>
      <c r="E124" s="59"/>
      <c r="F124" s="59"/>
      <c r="G124" s="66">
        <f>F124/D124*100</f>
        <v>0</v>
      </c>
      <c r="H124" s="18"/>
    </row>
    <row r="125" spans="1:8" s="12" customFormat="1" ht="45">
      <c r="A125" s="111"/>
      <c r="B125" s="113"/>
      <c r="C125" s="33" t="s">
        <v>62</v>
      </c>
      <c r="D125" s="57">
        <v>288</v>
      </c>
      <c r="E125" s="59"/>
      <c r="F125" s="59"/>
      <c r="G125" s="66">
        <f t="shared" si="2"/>
        <v>0</v>
      </c>
      <c r="H125" s="18"/>
    </row>
    <row r="126" spans="1:8" s="12" customFormat="1" ht="99.75">
      <c r="A126" s="41" t="s">
        <v>91</v>
      </c>
      <c r="B126" s="36" t="s">
        <v>30</v>
      </c>
      <c r="C126" s="35" t="s">
        <v>60</v>
      </c>
      <c r="D126" s="55">
        <v>8531</v>
      </c>
      <c r="E126" s="50">
        <v>705</v>
      </c>
      <c r="F126" s="50">
        <v>1366</v>
      </c>
      <c r="G126" s="63">
        <f t="shared" si="2"/>
        <v>16.012190833431017</v>
      </c>
      <c r="H126" s="18"/>
    </row>
    <row r="127" spans="1:8" s="12" customFormat="1" ht="42.75">
      <c r="A127" s="41" t="s">
        <v>69</v>
      </c>
      <c r="B127" s="70" t="s">
        <v>68</v>
      </c>
      <c r="C127" s="33" t="s">
        <v>67</v>
      </c>
      <c r="D127" s="81">
        <v>250</v>
      </c>
      <c r="E127" s="82"/>
      <c r="F127" s="82"/>
      <c r="G127" s="80">
        <f>F127/D127*100</f>
        <v>0</v>
      </c>
      <c r="H127" s="18"/>
    </row>
    <row r="128" spans="1:8" s="12" customFormat="1" ht="15">
      <c r="A128" s="97" t="s">
        <v>71</v>
      </c>
      <c r="B128" s="99" t="s">
        <v>70</v>
      </c>
      <c r="C128" s="37" t="s">
        <v>5</v>
      </c>
      <c r="D128" s="55">
        <f>D129+D133+D135+D136</f>
        <v>911</v>
      </c>
      <c r="E128" s="55">
        <f>E129+E133+E135+E136</f>
        <v>0</v>
      </c>
      <c r="F128" s="55">
        <f>F129+F133+F135+F136</f>
        <v>0</v>
      </c>
      <c r="G128" s="80">
        <f>F128/D128*100</f>
        <v>0</v>
      </c>
      <c r="H128" s="18"/>
    </row>
    <row r="129" spans="1:8" s="12" customFormat="1" ht="15">
      <c r="A129" s="98"/>
      <c r="B129" s="100"/>
      <c r="C129" s="11" t="s">
        <v>55</v>
      </c>
      <c r="D129" s="57">
        <f>D130+D131+D132</f>
        <v>420</v>
      </c>
      <c r="E129" s="57">
        <f>E130+E131+E132</f>
        <v>0</v>
      </c>
      <c r="F129" s="57">
        <f>F130+F131+F132</f>
        <v>0</v>
      </c>
      <c r="G129" s="66">
        <f>F129/D129*100</f>
        <v>0</v>
      </c>
      <c r="H129" s="18"/>
    </row>
    <row r="130" spans="1:8" s="12" customFormat="1" ht="15">
      <c r="A130" s="98"/>
      <c r="B130" s="100"/>
      <c r="C130" s="11" t="s">
        <v>63</v>
      </c>
      <c r="D130" s="57"/>
      <c r="E130" s="59"/>
      <c r="F130" s="59"/>
      <c r="G130" s="66">
        <v>0</v>
      </c>
      <c r="H130" s="18"/>
    </row>
    <row r="131" spans="1:8" s="12" customFormat="1" ht="15">
      <c r="A131" s="98"/>
      <c r="B131" s="100"/>
      <c r="C131" s="11" t="s">
        <v>64</v>
      </c>
      <c r="D131" s="57">
        <v>100</v>
      </c>
      <c r="E131" s="59"/>
      <c r="F131" s="59"/>
      <c r="G131" s="66">
        <f t="shared" si="2"/>
        <v>0</v>
      </c>
      <c r="H131" s="18"/>
    </row>
    <row r="132" spans="1:8" s="12" customFormat="1" ht="15">
      <c r="A132" s="98"/>
      <c r="B132" s="100"/>
      <c r="C132" s="11" t="s">
        <v>59</v>
      </c>
      <c r="D132" s="57">
        <v>320</v>
      </c>
      <c r="E132" s="59"/>
      <c r="F132" s="59"/>
      <c r="G132" s="66">
        <f t="shared" si="2"/>
        <v>0</v>
      </c>
      <c r="H132" s="18"/>
    </row>
    <row r="133" spans="1:8" s="12" customFormat="1" ht="30">
      <c r="A133" s="98"/>
      <c r="B133" s="100"/>
      <c r="C133" s="13" t="s">
        <v>34</v>
      </c>
      <c r="D133" s="57">
        <f>D134</f>
        <v>100</v>
      </c>
      <c r="E133" s="57">
        <f>E134</f>
        <v>0</v>
      </c>
      <c r="F133" s="57">
        <f>F134</f>
        <v>0</v>
      </c>
      <c r="G133" s="66">
        <f>F133/D133*100</f>
        <v>0</v>
      </c>
      <c r="H133" s="18"/>
    </row>
    <row r="134" spans="1:8" s="12" customFormat="1" ht="15">
      <c r="A134" s="98"/>
      <c r="B134" s="100"/>
      <c r="C134" s="13" t="s">
        <v>48</v>
      </c>
      <c r="D134" s="57">
        <v>100</v>
      </c>
      <c r="E134" s="50"/>
      <c r="F134" s="50"/>
      <c r="G134" s="66">
        <f t="shared" si="2"/>
        <v>0</v>
      </c>
      <c r="H134" s="18"/>
    </row>
    <row r="135" spans="1:8" s="12" customFormat="1" ht="60">
      <c r="A135" s="98"/>
      <c r="B135" s="100"/>
      <c r="C135" s="33" t="s">
        <v>61</v>
      </c>
      <c r="D135" s="57">
        <v>150</v>
      </c>
      <c r="E135" s="50"/>
      <c r="F135" s="50"/>
      <c r="G135" s="66">
        <f t="shared" si="2"/>
        <v>0</v>
      </c>
      <c r="H135" s="18"/>
    </row>
    <row r="136" spans="1:8" s="12" customFormat="1" ht="30">
      <c r="A136" s="98"/>
      <c r="B136" s="100"/>
      <c r="C136" s="88" t="s">
        <v>60</v>
      </c>
      <c r="D136" s="68">
        <v>241</v>
      </c>
      <c r="E136" s="89"/>
      <c r="F136" s="89"/>
      <c r="G136" s="90">
        <f t="shared" si="2"/>
        <v>0</v>
      </c>
      <c r="H136" s="18"/>
    </row>
    <row r="137" spans="1:8" s="12" customFormat="1" ht="30.75" thickBot="1">
      <c r="A137" s="41" t="s">
        <v>78</v>
      </c>
      <c r="B137" s="36" t="s">
        <v>77</v>
      </c>
      <c r="C137" s="88" t="s">
        <v>60</v>
      </c>
      <c r="D137" s="85">
        <v>295</v>
      </c>
      <c r="E137" s="61"/>
      <c r="F137" s="61"/>
      <c r="G137" s="80">
        <f>F137/D137*100</f>
        <v>0</v>
      </c>
      <c r="H137" s="18"/>
    </row>
    <row r="138" spans="1:8" ht="15" thickBot="1">
      <c r="A138" s="101" t="s">
        <v>1</v>
      </c>
      <c r="B138" s="102"/>
      <c r="C138" s="102"/>
      <c r="D138" s="40">
        <f>D52+D63+D80+D81+D84++D92+D93+D94+D99+D122+D123+D126+D127+D128+D137</f>
        <v>28046</v>
      </c>
      <c r="E138" s="40">
        <f>E52+E63+E80+E81+E84++E92+E93+E94+E99+E122+E123+E126+E127+E128+E137</f>
        <v>998</v>
      </c>
      <c r="F138" s="40">
        <f>F52+F63+F80+F81+F84++F92+F93+F94+F99+F122+F123+F126+F127+F128+F137</f>
        <v>5741</v>
      </c>
      <c r="G138" s="72">
        <f>F138/D138*100</f>
        <v>20.469942237752264</v>
      </c>
      <c r="H138" s="27"/>
    </row>
    <row r="139" spans="1:8" ht="15" thickBot="1">
      <c r="A139" s="103" t="s">
        <v>33</v>
      </c>
      <c r="B139" s="104"/>
      <c r="C139" s="104"/>
      <c r="D139" s="40">
        <f>D50+D138</f>
        <v>43557</v>
      </c>
      <c r="E139" s="40">
        <f>E50+E138</f>
        <v>1164</v>
      </c>
      <c r="F139" s="40">
        <f>F50+F138</f>
        <v>7078</v>
      </c>
      <c r="G139" s="72">
        <f t="shared" si="2"/>
        <v>16.24997130197213</v>
      </c>
      <c r="H139" s="27"/>
    </row>
    <row r="140" spans="1:8" ht="14.25">
      <c r="A140" s="29"/>
      <c r="B140" s="32"/>
      <c r="C140" s="31"/>
      <c r="D140" s="30"/>
      <c r="E140" s="30"/>
      <c r="F140" s="30"/>
      <c r="G140" s="28"/>
      <c r="H140" s="27"/>
    </row>
    <row r="142" spans="1:8" ht="14.25">
      <c r="A142" s="29"/>
      <c r="B142" s="32"/>
      <c r="C142" s="31"/>
      <c r="D142" s="30"/>
      <c r="E142" s="30"/>
      <c r="F142" s="30"/>
      <c r="G142" s="28"/>
      <c r="H142" s="27"/>
    </row>
    <row r="143" spans="1:8" ht="14.25">
      <c r="A143" s="29"/>
      <c r="B143" s="32"/>
      <c r="C143" s="31"/>
      <c r="D143" s="30"/>
      <c r="E143" s="30"/>
      <c r="F143" s="30"/>
      <c r="G143" s="28"/>
      <c r="H143" s="27"/>
    </row>
    <row r="144" spans="1:8" ht="15.75">
      <c r="A144" s="95"/>
      <c r="B144" s="95"/>
      <c r="C144" s="95"/>
      <c r="D144" s="95"/>
      <c r="E144" s="95"/>
      <c r="F144" s="96"/>
      <c r="G144" s="96"/>
      <c r="H144" s="96"/>
    </row>
    <row r="145" spans="1:8" s="21" customFormat="1" ht="15.75">
      <c r="A145" s="26"/>
      <c r="B145" s="22"/>
      <c r="C145" s="19"/>
      <c r="D145" s="20"/>
      <c r="E145" s="23"/>
      <c r="F145" s="25"/>
      <c r="G145" s="20"/>
      <c r="H145" s="24"/>
    </row>
  </sheetData>
  <mergeCells count="35">
    <mergeCell ref="A2:H2"/>
    <mergeCell ref="A3:H3"/>
    <mergeCell ref="A4:H4"/>
    <mergeCell ref="A6:A7"/>
    <mergeCell ref="B6:B7"/>
    <mergeCell ref="C6:C7"/>
    <mergeCell ref="E6:F6"/>
    <mergeCell ref="G6:G7"/>
    <mergeCell ref="A8:G8"/>
    <mergeCell ref="A10:A31"/>
    <mergeCell ref="B10:B31"/>
    <mergeCell ref="A32:A45"/>
    <mergeCell ref="B32:B45"/>
    <mergeCell ref="A50:C50"/>
    <mergeCell ref="A51:G51"/>
    <mergeCell ref="A52:A62"/>
    <mergeCell ref="B52:B62"/>
    <mergeCell ref="A63:A79"/>
    <mergeCell ref="B63:B79"/>
    <mergeCell ref="A81:A83"/>
    <mergeCell ref="B81:B83"/>
    <mergeCell ref="A84:A91"/>
    <mergeCell ref="B84:B91"/>
    <mergeCell ref="A94:A98"/>
    <mergeCell ref="B94:B98"/>
    <mergeCell ref="A99:A121"/>
    <mergeCell ref="B99:B121"/>
    <mergeCell ref="A123:A125"/>
    <mergeCell ref="B123:B125"/>
    <mergeCell ref="A144:E144"/>
    <mergeCell ref="F144:H144"/>
    <mergeCell ref="A128:A136"/>
    <mergeCell ref="B128:B136"/>
    <mergeCell ref="A138:C138"/>
    <mergeCell ref="A139:C139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Рзянкина </cp:lastModifiedBy>
  <cp:lastPrinted>2015-08-03T07:08:26Z</cp:lastPrinted>
  <dcterms:created xsi:type="dcterms:W3CDTF">2001-12-04T10:35:34Z</dcterms:created>
  <dcterms:modified xsi:type="dcterms:W3CDTF">2015-10-20T01:50:47Z</dcterms:modified>
  <cp:category/>
  <cp:version/>
  <cp:contentType/>
  <cp:contentStatus/>
</cp:coreProperties>
</file>