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405" activeTab="0"/>
  </bookViews>
  <sheets>
    <sheet name="Лист2" sheetId="1" r:id="rId1"/>
    <sheet name="Лист3" sheetId="2" r:id="rId2"/>
  </sheets>
  <definedNames>
    <definedName name="_xlnm.Print_Titles" localSheetId="0">'Лист2'!$6:$9</definedName>
    <definedName name="_xlnm.Print_Area" localSheetId="0">'Лист2'!$A$1:$Q$198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<sst xmlns="http://schemas.openxmlformats.org/spreadsheetml/2006/main" count="641" uniqueCount="298">
  <si>
    <t>Перечень мероприятий по энергосбережению и повышению энергетической эффективности</t>
  </si>
  <si>
    <t>№п/п</t>
  </si>
  <si>
    <t>Наименование мероприятия</t>
  </si>
  <si>
    <t>Исполнитель</t>
  </si>
  <si>
    <t>Срок исполнения</t>
  </si>
  <si>
    <t>Объем финансирования за весь период реализации программы, тыс.руб.</t>
  </si>
  <si>
    <t>Объем финансирования,( тыс.руб.)</t>
  </si>
  <si>
    <t>2010г.</t>
  </si>
  <si>
    <t>2011г.</t>
  </si>
  <si>
    <t>2012г.</t>
  </si>
  <si>
    <t>2013г.</t>
  </si>
  <si>
    <t>2014г.</t>
  </si>
  <si>
    <t>2015г.</t>
  </si>
  <si>
    <t>2016г.</t>
  </si>
  <si>
    <t>2017г.</t>
  </si>
  <si>
    <t>2018г.</t>
  </si>
  <si>
    <t>2019г.</t>
  </si>
  <si>
    <t>2020г.</t>
  </si>
  <si>
    <t>Мероприятия по энергосбережению и повышению энергетической эффективности в жилищной сфере</t>
  </si>
  <si>
    <t>Мероприятия по энергосбережению и повышению энергетической эффективности в системах коммунальной инфраструктуры</t>
  </si>
  <si>
    <t>к постановлению администрации городского округа муниципального образования "город Саянск" от_______№__________</t>
  </si>
  <si>
    <t>Источник финансиро-вания</t>
  </si>
  <si>
    <t>Энергосбережение и повышение энергетической эффективности  в сфере водоснабжения и водоотведения</t>
  </si>
  <si>
    <t>Энергосбережение и повышение энергетической эффективности в сфере теплоснабжения</t>
  </si>
  <si>
    <t>МУП "Водоканал-Сервис"</t>
  </si>
  <si>
    <t>1.1.</t>
  </si>
  <si>
    <t>Мониторинг удельных норм потребления электроэнергии</t>
  </si>
  <si>
    <t>1.2.</t>
  </si>
  <si>
    <t>Мониторинг существующей гидравлической схемы и усовершенствование</t>
  </si>
  <si>
    <t>1.3.</t>
  </si>
  <si>
    <t>Соблюдение организационно- технических мероприятий по выдерживанию температурного графика и соблюдению режима</t>
  </si>
  <si>
    <t>постоянно</t>
  </si>
  <si>
    <t>2.1.</t>
  </si>
  <si>
    <t>Организация - член СРО</t>
  </si>
  <si>
    <t>собственные средства</t>
  </si>
  <si>
    <t>2.2.</t>
  </si>
  <si>
    <t>Проведение энергетического обследования зданий, оформление энергетического паспорта</t>
  </si>
  <si>
    <t>Насосная станция I подъема</t>
  </si>
  <si>
    <t>Насосная станция II подъема</t>
  </si>
  <si>
    <t>Насосная станция III подъема</t>
  </si>
  <si>
    <t>Насосная станция V подъема</t>
  </si>
  <si>
    <t>2.3.</t>
  </si>
  <si>
    <t>Модернизация канализационных насосных станций с использованием инновационного энергосберегающего насосного оборудования и современных технологий</t>
  </si>
  <si>
    <t>ГНС</t>
  </si>
  <si>
    <t>КНС-123</t>
  </si>
  <si>
    <t>2018-2019</t>
  </si>
  <si>
    <t>Электроосвещение</t>
  </si>
  <si>
    <t xml:space="preserve">Замена ламп накаливания на энергосберегающие. Реконструкция схемы управления электроосвещением. Установка прибора учета на группу электроосвещения. </t>
  </si>
  <si>
    <t>База "Водоканал-Сервис"</t>
  </si>
  <si>
    <t>Электроотопление</t>
  </si>
  <si>
    <t>2.5.</t>
  </si>
  <si>
    <t>Замена оконных рам на стеклопакеты.</t>
  </si>
  <si>
    <t xml:space="preserve">Установка приборов учёта горячей воды и отопления </t>
  </si>
  <si>
    <t>Ревизия действующей схемы горячего водоснабжения и отопления</t>
  </si>
  <si>
    <t>Реконструкция схемы горячего водоснабжения и отопления с использованием современных энергосберегающих технологий и оборудования.</t>
  </si>
  <si>
    <t>Проведение испытаний тепловых сетей на тепловые потери. Разработка энергетических характеристик</t>
  </si>
  <si>
    <t>Разработка ПСД для замены насосного оборудования</t>
  </si>
  <si>
    <t>Замена тепловой изоляции на основании проведенных испытаний тепловых сетей на тепловые потери</t>
  </si>
  <si>
    <t>2010, 2015</t>
  </si>
  <si>
    <t>2010-2018</t>
  </si>
  <si>
    <t>Иркутский фелиал ФГУ "УЭЭ в Южно-Сибирском регионе"</t>
  </si>
  <si>
    <t>МУП "СТЭП"</t>
  </si>
  <si>
    <t>Проведение энергетического обследования зданий и тепловых сетей, оформление энергетических паспортов</t>
  </si>
  <si>
    <t>Замена сетевого насоса СЭ 800/100 на насос Grundfos с двигателем NKG200-150-315, 355мВт, с преобразователем частоты ACS 550-02-645А-4 производства АВВ на ПНС</t>
  </si>
  <si>
    <t xml:space="preserve">Замена сетевого насоса СЭ 800/100 на насос KSB Etanorm G 125-200 G6, 90 кВт с устройством плавного пуска на ТНС-6 </t>
  </si>
  <si>
    <t>Замена подпиточного насоса ЦН-400-210 на насос Wilo SCP 200/660DV-315/4-N4-R1-ROHS/T1, 315кВт с преобразователем частоты ЕМОТРОН FDU2.NGD48-600-20 на ПНС</t>
  </si>
  <si>
    <t>Замена сетевого насоса СЭ-800/100 на насос Wilo SCP 250/570 DV-355/4-N4-R1-ROHS/T1, 355кВт с преобразователем частоты ЕМОТРОН FDU2.NGD48-600-20 на ПНС</t>
  </si>
  <si>
    <t>Замена сетевого насоса Д500/65 на насос KSB Etanorm G 125-200 G6, 90 кВт с устройством плавного пуска на ТНС-6</t>
  </si>
  <si>
    <t>2010-2020</t>
  </si>
  <si>
    <t>Энергосбережение и повышение энергетической эффективности в бюджетной сфере</t>
  </si>
  <si>
    <t>Сбор и анализ информации об энергопотреблении муниципальных зданий, строений, сооружений. Систематизация данных об объемах потребляемых энергоресурсов, для целей заполнения форм федерального  статистического наблюдения,  для разработки и корректировки целевых показателей в области энергосбережения и повышения энергетической эффективности</t>
  </si>
  <si>
    <t>Не требует бюджетного финансирования</t>
  </si>
  <si>
    <t xml:space="preserve">Координация мероприятий по энергосбережению и повышению энергетической эффективности и контроль за их проведением муниципальными учреждениями, муниципальными унитарными предприятиями </t>
  </si>
  <si>
    <t>Заключение энергосервисных договоров (контрактов) и привлечение частных инвестиций для их реализации</t>
  </si>
  <si>
    <t xml:space="preserve">Повышение уровня компетентности работников  учреждений в вопросах эффективного использования энергетических ресурсов  </t>
  </si>
  <si>
    <t>Создание системы контроля и мониторинга за реализацией энергосервисных договоров (контрактов)</t>
  </si>
  <si>
    <t>2013-2020</t>
  </si>
  <si>
    <t>Стимулирование работников в повышении энергоэффективности</t>
  </si>
  <si>
    <t>МКУ "Администрация городского округа муниципального образования "город Саянск"</t>
  </si>
  <si>
    <t>Проведение обязательного энергетического обследования здания администрации</t>
  </si>
  <si>
    <t>Оснащение здания администрации приборами учета используемых энергетических ресурсов, в том числе:                                                 -холодная вода- 1шт.</t>
  </si>
  <si>
    <t>Замена  оконных блоков на пластиковые с двухкамерным стеклопакетом</t>
  </si>
  <si>
    <t xml:space="preserve">Замена ламп накаливания на энергосберегающие светильники </t>
  </si>
  <si>
    <t>Всего по МКУ "Администрация городского округа муниципального образования "город Саянск"</t>
  </si>
  <si>
    <t>МКУ "Управление образования"</t>
  </si>
  <si>
    <t>Снижение объема потребленных в сопоставимых условиях тепловой энергии, электрической энергии и воды</t>
  </si>
  <si>
    <t>2010-2014</t>
  </si>
  <si>
    <t xml:space="preserve">Оснащение здания администрации приборами учета используемых энергетических ресурсов, в том числе:                                                </t>
  </si>
  <si>
    <t>тепловая энергия  14 шт.</t>
  </si>
  <si>
    <t>электроэнергия 44 шт.</t>
  </si>
  <si>
    <t>холодная вода 11 шт.</t>
  </si>
  <si>
    <t>Проведение обязательного энергетического обследования зданий муниципальных учреждений</t>
  </si>
  <si>
    <t>местный бюджет</t>
  </si>
  <si>
    <t xml:space="preserve">Замена устаревших и нерабочих светильников </t>
  </si>
  <si>
    <t>Ремонт и замена устаревших и изношенных сантехнических приборов</t>
  </si>
  <si>
    <t>Всего по МКУ "Управление образования"</t>
  </si>
  <si>
    <t>Поверка монометров и приборов учета энергетических ресурсов</t>
  </si>
  <si>
    <t>Замена оконных блоков на пластиковые стеклопакеты</t>
  </si>
  <si>
    <t>Организация обучения специалистов, ответственных за энергоэффективность методам энергосбережения, технико-экономической оценке энергосберегающих мероприятий</t>
  </si>
  <si>
    <t>Ремонт системы отопления, водоснабжения, водоотведения</t>
  </si>
  <si>
    <t>Проведение гидравлической регулировки, автоматической/ручной балансировки распределительных систем отопления и стояков в зданиях, строениях, сооружениях</t>
  </si>
  <si>
    <t>Остекление окон</t>
  </si>
  <si>
    <t>Замена дверей запасных выходов</t>
  </si>
  <si>
    <t>Ремонт тепловых узлов</t>
  </si>
  <si>
    <t>Тепловая изоляция трубопроводов и оборудования, разводящих трубопроводов отопления и горячего водоснабжения в зданиях, строениях, сооружениях, восстановление разрушенной тепловой изоляции.</t>
  </si>
  <si>
    <t>МКУ "Управление культуры"</t>
  </si>
  <si>
    <t>Всего по МКУ "Управление культуры"</t>
  </si>
  <si>
    <t>МУЗ "Саянская городская больница"</t>
  </si>
  <si>
    <t>тепловая энергия  1 шт.</t>
  </si>
  <si>
    <t>электроэнергия 5 шт.</t>
  </si>
  <si>
    <t>Замена ламп накаливания на энергосберегающие светильники 5000шт.</t>
  </si>
  <si>
    <t>Промывка системы отопления</t>
  </si>
  <si>
    <t xml:space="preserve">Замена оконных блоков на пластиковые стеклопакеты </t>
  </si>
  <si>
    <t>Замена дверей запасных выходов, подвалов, чердаков</t>
  </si>
  <si>
    <t>МСОУ ЦФП "Мегаполис-Спорт"</t>
  </si>
  <si>
    <t>Замена старой конструкции входа в здание "Мегаполис-спорт" на конструкцию из алюминия</t>
  </si>
  <si>
    <t>Всего по МУЗ "Саянская городская больница"</t>
  </si>
  <si>
    <t>Всего по МСОУ ЦФП "Мегаполис-Спорт"</t>
  </si>
  <si>
    <t>МОУ ДОД ДЮСШ</t>
  </si>
  <si>
    <t>Замена окон и входных дверей</t>
  </si>
  <si>
    <t>Всего по МОУ ДОД ДЮСШ</t>
  </si>
  <si>
    <t>Всего по бюджетной сфере</t>
  </si>
  <si>
    <t>Всего по коммунальной инфраструктуре</t>
  </si>
  <si>
    <t>Итого по предприятию МУП "Водоканал-Сервис":</t>
  </si>
  <si>
    <t>Итого по предприятию МУП "СТЭП":</t>
  </si>
  <si>
    <t>Оснащение многоквартирных домов приборами учета используемых энергетических ресурсов в т.ч.</t>
  </si>
  <si>
    <t>Управляю-     щие компании, ТСЖ</t>
  </si>
  <si>
    <t>2011-2012</t>
  </si>
  <si>
    <t>2.</t>
  </si>
  <si>
    <t>1.</t>
  </si>
  <si>
    <t>Установка терморегуляторов на системе горячего водоснабжения в тепловых узлах  многоквартирных домов 230шт.</t>
  </si>
  <si>
    <t>Итого по жилищной сфере:</t>
  </si>
  <si>
    <t>Местный бюджет</t>
  </si>
  <si>
    <t>Внебюджетные источники</t>
  </si>
  <si>
    <t>Всего по программе в т.ч.:</t>
  </si>
  <si>
    <t>I.Организационные мероприятия</t>
  </si>
  <si>
    <t>II. Технические и технологические мероприятия по энергосбережению и повышению энергетической эффективности в бюджетной сфере</t>
  </si>
  <si>
    <t>3.</t>
  </si>
  <si>
    <t>3.1.</t>
  </si>
  <si>
    <t>3.2.</t>
  </si>
  <si>
    <t>3.3.</t>
  </si>
  <si>
    <t>3.4.</t>
  </si>
  <si>
    <t>3.6.</t>
  </si>
  <si>
    <t>3.7.</t>
  </si>
  <si>
    <t>3.8.</t>
  </si>
  <si>
    <t>3.9.</t>
  </si>
  <si>
    <t>3.10.</t>
  </si>
  <si>
    <t>3.11.</t>
  </si>
  <si>
    <t>3.12.</t>
  </si>
  <si>
    <t>3.14.</t>
  </si>
  <si>
    <t>3.16.</t>
  </si>
  <si>
    <t>4.1.</t>
  </si>
  <si>
    <t>4.2.</t>
  </si>
  <si>
    <t>4.3.</t>
  </si>
  <si>
    <t>4.4.</t>
  </si>
  <si>
    <t>4.6.</t>
  </si>
  <si>
    <t>4.7.</t>
  </si>
  <si>
    <t>4.8.</t>
  </si>
  <si>
    <t>4.9.</t>
  </si>
  <si>
    <t>4.10.</t>
  </si>
  <si>
    <t>4.11.</t>
  </si>
  <si>
    <t>4.12.</t>
  </si>
  <si>
    <t>5.</t>
  </si>
  <si>
    <t>5.1.</t>
  </si>
  <si>
    <t>5.2.</t>
  </si>
  <si>
    <t>5.3.</t>
  </si>
  <si>
    <t>6.</t>
  </si>
  <si>
    <t>6.1.</t>
  </si>
  <si>
    <t>6.2.</t>
  </si>
  <si>
    <t>6.3.</t>
  </si>
  <si>
    <t>6.4.</t>
  </si>
  <si>
    <t>I. Организационные мероприятия</t>
  </si>
  <si>
    <t>4.</t>
  </si>
  <si>
    <t>II. Технические и технологические мероприятия по энергосбережению и повышению энергетической эффективности</t>
  </si>
  <si>
    <t>7.</t>
  </si>
  <si>
    <t>8.</t>
  </si>
  <si>
    <t>9.</t>
  </si>
  <si>
    <t>10.</t>
  </si>
  <si>
    <t>11.</t>
  </si>
  <si>
    <t>12.</t>
  </si>
  <si>
    <t>10.1.</t>
  </si>
  <si>
    <t>10.2.</t>
  </si>
  <si>
    <t>10.3.</t>
  </si>
  <si>
    <t>13.</t>
  </si>
  <si>
    <t>Учреждения бюджетной сферы</t>
  </si>
  <si>
    <t>Администрация</t>
  </si>
  <si>
    <t>Управление образования</t>
  </si>
  <si>
    <t>Упраление культуры</t>
  </si>
  <si>
    <t>МУЗ "СГБ"</t>
  </si>
  <si>
    <t>2011-2020</t>
  </si>
  <si>
    <t>2011-2013</t>
  </si>
  <si>
    <t>не требует финансирования</t>
  </si>
  <si>
    <t>Информирование собственников помещений многоквартирных домов об установленных законодательством Российской Федерации сроках оснащения приборами учета используемых энергетических ресурсов</t>
  </si>
  <si>
    <t>2010-2011</t>
  </si>
  <si>
    <t>Не требует  финансирования</t>
  </si>
  <si>
    <t>Управляю-     щие компании, ТСЖ, ресурсоснабжающие организации</t>
  </si>
  <si>
    <t>не реже  1 раза в год 2010-2020</t>
  </si>
  <si>
    <t>М.Н.Щеглов</t>
  </si>
  <si>
    <t>Приложение 1</t>
  </si>
  <si>
    <t>Установка блочного модуля регулирования температуры в здании</t>
  </si>
  <si>
    <t>Замена ламп накаливания на энергосберегающие светильники</t>
  </si>
  <si>
    <t>Установка автоматического управления системы наружного освещения</t>
  </si>
  <si>
    <t>Восстановление тепловой изоляции на трубопроводах отопления</t>
  </si>
  <si>
    <t>Установка регулировочных клапанов на отопительные радиаторы в зданиях</t>
  </si>
  <si>
    <t>холодная вода</t>
  </si>
  <si>
    <t xml:space="preserve">Замена  входа в здание Дома  спорта на изделие из алюминия </t>
  </si>
  <si>
    <t xml:space="preserve">горячая вода </t>
  </si>
  <si>
    <t>Замена люминисцентных ламп ЛБ-40</t>
  </si>
  <si>
    <t>Ремонт и модернизация тепловых узлов</t>
  </si>
  <si>
    <t>1.5.</t>
  </si>
  <si>
    <t>2.4.</t>
  </si>
  <si>
    <t>2.6.</t>
  </si>
  <si>
    <t>2.8.</t>
  </si>
  <si>
    <t>2.9.</t>
  </si>
  <si>
    <t>3.5.</t>
  </si>
  <si>
    <t>3.13.</t>
  </si>
  <si>
    <t>3.15.</t>
  </si>
  <si>
    <t>4.5.</t>
  </si>
  <si>
    <t>4.13.</t>
  </si>
  <si>
    <t>5.4.</t>
  </si>
  <si>
    <t>5.5.</t>
  </si>
  <si>
    <t>6.5.</t>
  </si>
  <si>
    <t xml:space="preserve">Оснащение учреждений приборами учета используемых энергетических ресурсов, в том числе:                                                </t>
  </si>
  <si>
    <t>3.17.</t>
  </si>
  <si>
    <t>МБОУ ДОД ДЮСШ</t>
  </si>
  <si>
    <t>Предоставление  собственникам помещений  многоквартирных домов предложений о мероприятиях по энергосбережению и повышению энергетической эффективности, с указанием расходов на их проведение, объемах ожидаемого снижения используемых энергетических ресурсов и сроков окупаемости предлагаемых мероприятий</t>
  </si>
  <si>
    <t xml:space="preserve">горячая вода  </t>
  </si>
  <si>
    <t xml:space="preserve">электроэнергия 369 шт.  </t>
  </si>
  <si>
    <t xml:space="preserve">тепловая энергия 279 шт.  </t>
  </si>
  <si>
    <t>Управляю-     щие компании, ресурсоснабжающие организации</t>
  </si>
  <si>
    <t>Замена группы насосов НОП на насос GRUNDFOS NK65-250/269</t>
  </si>
  <si>
    <t>Установка ультрозвукового расходомера на ТНС 7</t>
  </si>
  <si>
    <t>Замена теплосчетчика ELKORA</t>
  </si>
  <si>
    <t>Модернизация насосных станций  I V подъёма с использованием инновационного энергосберегающего насосного оборудования и современных технологий</t>
  </si>
  <si>
    <t>холодная вода  151 шт.</t>
  </si>
  <si>
    <t>Насосная станция IV подъема</t>
  </si>
  <si>
    <t>КНС промкомзоны</t>
  </si>
  <si>
    <t>КНС 7/8</t>
  </si>
  <si>
    <t>2010-2013</t>
  </si>
  <si>
    <t>2011-2014</t>
  </si>
  <si>
    <t>2013-2019</t>
  </si>
  <si>
    <t>2010-2012</t>
  </si>
  <si>
    <t>2012 , 2017</t>
  </si>
  <si>
    <t>Управляю-     щие компании</t>
  </si>
  <si>
    <t>Плата за содержание и ремонт  жилого помещения</t>
  </si>
  <si>
    <t>Плата за содержание и ремонт жилого помещения</t>
  </si>
  <si>
    <t>2012, 2017</t>
  </si>
  <si>
    <t>областной бюджет</t>
  </si>
  <si>
    <t>Администрация муниципального образования "город Саянск"</t>
  </si>
  <si>
    <t xml:space="preserve">Содействие оснащению жилищного фонда, присоединенного к системам централизованного энерго- и ресурсоснабжения приборами учета потребления энергетических ресурсов и воды </t>
  </si>
  <si>
    <t>Областной бюджет</t>
  </si>
  <si>
    <t xml:space="preserve">Примечание:С 01.01.2013 года у муниципального учреждения здравоохранения "Саянская городская больница" произведена смена собственника. Имущество учреждения передано в государственную собственность Иркутской области.     </t>
  </si>
  <si>
    <t xml:space="preserve">Изменено наименование учреждения на областное государственное бюджетное учреждение здравоохранения "Саянская городская больница". Финансирование мероприятий МУЗ"Саянская городская больница" в рамках </t>
  </si>
  <si>
    <t>Программы прекращено 31.12.2012 г. Финансирование мероприятий ОГБУЗ "Саянская городская больница" Программой не предусмотрено.</t>
  </si>
  <si>
    <t>Мэр городского округа муниципального образования "город Саянск"</t>
  </si>
  <si>
    <t xml:space="preserve">14. </t>
  </si>
  <si>
    <t xml:space="preserve">15. </t>
  </si>
  <si>
    <t xml:space="preserve">16. </t>
  </si>
  <si>
    <t xml:space="preserve">17. </t>
  </si>
  <si>
    <t>Замена сетевого насоса СЭ 800/100 на насос Etanorm RS 300-500, 400 кВт с преобразователем частоты типа АВВ на ПНС</t>
  </si>
  <si>
    <t>собствнные средства</t>
  </si>
  <si>
    <t xml:space="preserve">18. </t>
  </si>
  <si>
    <t>Монтаж центрального шкафа управления насосной станции ПНС</t>
  </si>
  <si>
    <t>Монтаж узлов учета расхода хозпитьевой воды в многоквартирных домах для установки общедомовых приборовучета 121 шт.</t>
  </si>
  <si>
    <t>Установка расходомеров на напорном канализационном коллекторе от ГНС до БОС</t>
  </si>
  <si>
    <t>Монтаж сети проводок вздании ПНС СГБ и пускорегулирующих устройств насосного оборудования</t>
  </si>
  <si>
    <t xml:space="preserve">Монтаж электропроводки и освещения на ПНССГБ </t>
  </si>
  <si>
    <t>Монтаж разветтвителя для манометра и датчика давления на ПНС СГБ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</si>
  <si>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</si>
  <si>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</si>
  <si>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</si>
  <si>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</si>
  <si>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</si>
  <si>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</si>
  <si>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</si>
  <si>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</si>
  <si>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</si>
  <si>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12.1.</t>
  </si>
  <si>
    <t>12.2.</t>
  </si>
  <si>
    <t>12.3.</t>
  </si>
  <si>
    <t>12.4.</t>
  </si>
  <si>
    <t>12.5.</t>
  </si>
  <si>
    <t>12.6.</t>
  </si>
  <si>
    <t>12.7.</t>
  </si>
  <si>
    <t>10.4.</t>
  </si>
  <si>
    <t>13.1.</t>
  </si>
  <si>
    <t>13.2.</t>
  </si>
  <si>
    <t>13.4.</t>
  </si>
  <si>
    <t>Мероприятия, направленные на экономию горячей воды и расходов на отопление база "Водоканал-Сервис"</t>
  </si>
  <si>
    <t>13.3.</t>
  </si>
  <si>
    <t>Замена приборов отопления общеобразовательных учреждений</t>
  </si>
  <si>
    <t>2.7.</t>
  </si>
  <si>
    <t>Замена электронагревательных приборов на энергосберегающие нагреватели</t>
  </si>
  <si>
    <t>Приобретение и монтаж сетевого  насоса Etanorm RS 300-500 с двигателем 400 кВ</t>
  </si>
  <si>
    <t>Приобретение и монтаж преобразователя частоты типа ASC800-02-0490-3+P901</t>
  </si>
  <si>
    <t>КНС госпиталя</t>
  </si>
  <si>
    <t>10.5.</t>
  </si>
  <si>
    <t>КНС хлебозавода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</si>
</sst>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0.00000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10" xfId="0" applyBorder="1" applyAlignment="1">
      <alignment horizontal="center"/>
    </xf>
    <xf numFmtId="0" fontId="2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6" fillId="0" borderId="10" xfId="0" applyFont="1" applyBorder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3" fillId="10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5" xfId="0" applyFont="1" applyBorder="1" applyAlignment="1">
      <alignment horizontal="center"/>
    </xf>
    <xf numFmtId="0" fontId="2" fillId="10" borderId="10" xfId="0" applyFont="1" applyFill="1" applyBorder="1" applyAlignment="1">
      <alignment horizontal="center" vertical="top"/>
    </xf>
    <xf numFmtId="0" fontId="25" fillId="10" borderId="10" xfId="0" applyFont="1" applyFill="1" applyBorder="1" applyAlignment="1">
      <alignment vertical="top" wrapText="1"/>
    </xf>
    <xf numFmtId="0" fontId="3" fillId="10" borderId="10" xfId="0" applyFont="1" applyFill="1" applyBorder="1" applyAlignment="1">
      <alignment vertical="top"/>
    </xf>
    <xf numFmtId="0" fontId="2" fillId="0" borderId="15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14" fontId="2" fillId="0" borderId="10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/>
    </xf>
    <xf numFmtId="0" fontId="3" fillId="1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169" fontId="2" fillId="0" borderId="10" xfId="0" applyNumberFormat="1" applyFont="1" applyBorder="1" applyAlignment="1">
      <alignment horizontal="center" vertical="top" wrapText="1"/>
    </xf>
    <xf numFmtId="0" fontId="3" fillId="10" borderId="12" xfId="0" applyFont="1" applyFill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vertical="top" wrapText="1"/>
    </xf>
    <xf numFmtId="0" fontId="3" fillId="10" borderId="12" xfId="0" applyFont="1" applyFill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2" fillId="0" borderId="12" xfId="0" applyFont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2" fillId="0" borderId="17" xfId="0" applyFont="1" applyBorder="1" applyAlignment="1">
      <alignment horizontal="left"/>
    </xf>
    <xf numFmtId="169" fontId="2" fillId="0" borderId="10" xfId="0" applyNumberFormat="1" applyFont="1" applyBorder="1" applyAlignment="1">
      <alignment horizontal="center" vertical="top"/>
    </xf>
    <xf numFmtId="169" fontId="2" fillId="0" borderId="13" xfId="0" applyNumberFormat="1" applyFont="1" applyBorder="1" applyAlignment="1">
      <alignment horizontal="center" vertical="top"/>
    </xf>
    <xf numFmtId="169" fontId="2" fillId="0" borderId="10" xfId="0" applyNumberFormat="1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169" fontId="2" fillId="0" borderId="12" xfId="0" applyNumberFormat="1" applyFont="1" applyBorder="1" applyAlignment="1">
      <alignment horizontal="center" vertical="top"/>
    </xf>
    <xf numFmtId="169" fontId="2" fillId="0" borderId="13" xfId="0" applyNumberFormat="1" applyFont="1" applyBorder="1" applyAlignment="1">
      <alignment horizontal="center" vertical="top" wrapText="1"/>
    </xf>
    <xf numFmtId="169" fontId="2" fillId="0" borderId="14" xfId="0" applyNumberFormat="1" applyFont="1" applyFill="1" applyBorder="1" applyAlignment="1">
      <alignment horizontal="center" vertical="top"/>
    </xf>
    <xf numFmtId="169" fontId="3" fillId="0" borderId="10" xfId="0" applyNumberFormat="1" applyFont="1" applyBorder="1" applyAlignment="1">
      <alignment horizontal="center" vertical="top"/>
    </xf>
    <xf numFmtId="169" fontId="3" fillId="0" borderId="10" xfId="0" applyNumberFormat="1" applyFont="1" applyFill="1" applyBorder="1" applyAlignment="1">
      <alignment horizontal="center" vertical="top"/>
    </xf>
    <xf numFmtId="169" fontId="2" fillId="0" borderId="10" xfId="0" applyNumberFormat="1" applyFont="1" applyBorder="1" applyAlignment="1">
      <alignment vertical="top"/>
    </xf>
    <xf numFmtId="169" fontId="2" fillId="0" borderId="10" xfId="0" applyNumberFormat="1" applyFont="1" applyBorder="1" applyAlignment="1">
      <alignment horizontal="left" vertical="top"/>
    </xf>
    <xf numFmtId="169" fontId="2" fillId="0" borderId="15" xfId="0" applyNumberFormat="1" applyFont="1" applyBorder="1" applyAlignment="1">
      <alignment vertical="top"/>
    </xf>
    <xf numFmtId="169" fontId="2" fillId="0" borderId="15" xfId="0" applyNumberFormat="1" applyFont="1" applyBorder="1" applyAlignment="1">
      <alignment horizontal="center" vertical="top"/>
    </xf>
    <xf numFmtId="169" fontId="2" fillId="0" borderId="15" xfId="0" applyNumberFormat="1" applyFont="1" applyFill="1" applyBorder="1" applyAlignment="1">
      <alignment horizontal="center" vertical="top"/>
    </xf>
    <xf numFmtId="169" fontId="3" fillId="10" borderId="10" xfId="0" applyNumberFormat="1" applyFont="1" applyFill="1" applyBorder="1" applyAlignment="1">
      <alignment horizontal="center" vertical="top"/>
    </xf>
    <xf numFmtId="169" fontId="3" fillId="10" borderId="10" xfId="0" applyNumberFormat="1" applyFont="1" applyFill="1" applyBorder="1" applyAlignment="1">
      <alignment horizontal="center" vertical="top" wrapText="1"/>
    </xf>
    <xf numFmtId="169" fontId="3" fillId="10" borderId="14" xfId="0" applyNumberFormat="1" applyFont="1" applyFill="1" applyBorder="1" applyAlignment="1">
      <alignment horizontal="center" vertical="top"/>
    </xf>
    <xf numFmtId="169" fontId="3" fillId="10" borderId="10" xfId="0" applyNumberFormat="1" applyFont="1" applyFill="1" applyBorder="1" applyAlignment="1">
      <alignment horizontal="center"/>
    </xf>
    <xf numFmtId="169" fontId="3" fillId="10" borderId="10" xfId="0" applyNumberFormat="1" applyFont="1" applyFill="1" applyBorder="1" applyAlignment="1">
      <alignment horizontal="center" wrapText="1"/>
    </xf>
    <xf numFmtId="169" fontId="3" fillId="10" borderId="15" xfId="0" applyNumberFormat="1" applyFont="1" applyFill="1" applyBorder="1" applyAlignment="1">
      <alignment horizontal="center"/>
    </xf>
    <xf numFmtId="0" fontId="2" fillId="10" borderId="10" xfId="0" applyFont="1" applyFill="1" applyBorder="1" applyAlignment="1">
      <alignment horizontal="left" vertical="top"/>
    </xf>
    <xf numFmtId="0" fontId="3" fillId="10" borderId="10" xfId="0" applyFont="1" applyFill="1" applyBorder="1" applyAlignment="1">
      <alignment horizontal="left" vertical="top"/>
    </xf>
    <xf numFmtId="1" fontId="3" fillId="10" borderId="10" xfId="0" applyNumberFormat="1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/>
    </xf>
    <xf numFmtId="0" fontId="3" fillId="24" borderId="12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/>
    </xf>
    <xf numFmtId="1" fontId="3" fillId="24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horizontal="left"/>
    </xf>
    <xf numFmtId="1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69" fontId="0" fillId="0" borderId="0" xfId="0" applyNumberFormat="1" applyAlignment="1">
      <alignment/>
    </xf>
    <xf numFmtId="1" fontId="29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" fontId="3" fillId="24" borderId="10" xfId="0" applyNumberFormat="1" applyFont="1" applyFill="1" applyBorder="1" applyAlignment="1">
      <alignment horizontal="center" vertical="top"/>
    </xf>
    <xf numFmtId="0" fontId="2" fillId="10" borderId="18" xfId="0" applyFont="1" applyFill="1" applyBorder="1" applyAlignment="1">
      <alignment horizontal="center" wrapText="1"/>
    </xf>
    <xf numFmtId="0" fontId="3" fillId="10" borderId="10" xfId="0" applyFont="1" applyFill="1" applyBorder="1" applyAlignment="1">
      <alignment horizontal="left" vertical="top" wrapText="1"/>
    </xf>
    <xf numFmtId="0" fontId="3" fillId="10" borderId="10" xfId="0" applyFont="1" applyFill="1" applyBorder="1" applyAlignment="1">
      <alignment horizontal="center" vertical="top" wrapText="1"/>
    </xf>
    <xf numFmtId="1" fontId="3" fillId="24" borderId="14" xfId="0" applyNumberFormat="1" applyFont="1" applyFill="1" applyBorder="1" applyAlignment="1">
      <alignment horizontal="center" vertical="top"/>
    </xf>
    <xf numFmtId="0" fontId="3" fillId="24" borderId="10" xfId="0" applyFont="1" applyFill="1" applyBorder="1" applyAlignment="1">
      <alignment horizontal="center" vertical="top" wrapText="1"/>
    </xf>
    <xf numFmtId="169" fontId="2" fillId="0" borderId="10" xfId="0" applyNumberFormat="1" applyFont="1" applyFill="1" applyBorder="1" applyAlignment="1">
      <alignment horizontal="center" vertical="top" wrapText="1"/>
    </xf>
    <xf numFmtId="169" fontId="3" fillId="24" borderId="10" xfId="0" applyNumberFormat="1" applyFont="1" applyFill="1" applyBorder="1" applyAlignment="1">
      <alignment horizontal="center" vertical="top"/>
    </xf>
    <xf numFmtId="170" fontId="29" fillId="0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/>
    </xf>
    <xf numFmtId="170" fontId="3" fillId="24" borderId="10" xfId="0" applyNumberFormat="1" applyFont="1" applyFill="1" applyBorder="1" applyAlignment="1">
      <alignment horizontal="center" vertical="top"/>
    </xf>
    <xf numFmtId="170" fontId="29" fillId="0" borderId="10" xfId="0" applyNumberFormat="1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top" wrapText="1"/>
    </xf>
    <xf numFmtId="0" fontId="3" fillId="10" borderId="18" xfId="0" applyFont="1" applyFill="1" applyBorder="1" applyAlignment="1">
      <alignment horizontal="center"/>
    </xf>
    <xf numFmtId="0" fontId="3" fillId="10" borderId="18" xfId="0" applyFont="1" applyFill="1" applyBorder="1" applyAlignment="1">
      <alignment horizontal="center" vertical="top"/>
    </xf>
    <xf numFmtId="0" fontId="2" fillId="10" borderId="18" xfId="0" applyFont="1" applyFill="1" applyBorder="1" applyAlignment="1">
      <alignment horizontal="center" vertical="top"/>
    </xf>
    <xf numFmtId="169" fontId="22" fillId="0" borderId="1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/>
    </xf>
    <xf numFmtId="0" fontId="0" fillId="10" borderId="18" xfId="0" applyFill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170" fontId="3" fillId="10" borderId="10" xfId="0" applyNumberFormat="1" applyFont="1" applyFill="1" applyBorder="1" applyAlignment="1">
      <alignment horizontal="center" vertical="top"/>
    </xf>
    <xf numFmtId="170" fontId="3" fillId="10" borderId="14" xfId="0" applyNumberFormat="1" applyFont="1" applyFill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justify"/>
    </xf>
    <xf numFmtId="169" fontId="3" fillId="10" borderId="10" xfId="0" applyNumberFormat="1" applyFont="1" applyFill="1" applyBorder="1" applyAlignment="1">
      <alignment horizontal="center" vertical="center"/>
    </xf>
    <xf numFmtId="169" fontId="3" fillId="24" borderId="10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24" borderId="18" xfId="0" applyFont="1" applyFill="1" applyBorder="1" applyAlignment="1">
      <alignment horizontal="center" vertical="top"/>
    </xf>
    <xf numFmtId="0" fontId="2" fillId="24" borderId="13" xfId="0" applyFont="1" applyFill="1" applyBorder="1" applyAlignment="1">
      <alignment horizontal="center" vertical="top"/>
    </xf>
    <xf numFmtId="0" fontId="3" fillId="24" borderId="18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horizontal="center" vertical="top" wrapText="1"/>
    </xf>
    <xf numFmtId="0" fontId="3" fillId="24" borderId="18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3" fillId="24" borderId="18" xfId="0" applyFont="1" applyFill="1" applyBorder="1" applyAlignment="1">
      <alignment horizontal="center" vertical="top"/>
    </xf>
    <xf numFmtId="0" fontId="3" fillId="24" borderId="13" xfId="0" applyFont="1" applyFill="1" applyBorder="1" applyAlignment="1">
      <alignment horizontal="center" vertical="top"/>
    </xf>
    <xf numFmtId="169" fontId="29" fillId="0" borderId="10" xfId="0" applyNumberFormat="1" applyFont="1" applyFill="1" applyBorder="1" applyAlignment="1">
      <alignment horizontal="center" vertical="center"/>
    </xf>
    <xf numFmtId="169" fontId="29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top"/>
    </xf>
    <xf numFmtId="16" fontId="2" fillId="0" borderId="10" xfId="0" applyNumberFormat="1" applyFont="1" applyBorder="1" applyAlignment="1">
      <alignment/>
    </xf>
    <xf numFmtId="0" fontId="2" fillId="0" borderId="18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12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4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3" fillId="10" borderId="21" xfId="0" applyFont="1" applyFill="1" applyBorder="1" applyAlignment="1">
      <alignment horizontal="center" vertical="top"/>
    </xf>
    <xf numFmtId="0" fontId="3" fillId="10" borderId="16" xfId="0" applyFont="1" applyFill="1" applyBorder="1" applyAlignment="1">
      <alignment horizontal="center" vertical="top"/>
    </xf>
    <xf numFmtId="0" fontId="3" fillId="10" borderId="18" xfId="0" applyFont="1" applyFill="1" applyBorder="1" applyAlignment="1">
      <alignment horizontal="center" vertical="top" wrapText="1"/>
    </xf>
    <xf numFmtId="0" fontId="3" fillId="10" borderId="13" xfId="0" applyFont="1" applyFill="1" applyBorder="1" applyAlignment="1">
      <alignment horizontal="center" vertical="top" wrapText="1"/>
    </xf>
    <xf numFmtId="0" fontId="3" fillId="10" borderId="18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3" fillId="10" borderId="18" xfId="0" applyFont="1" applyFill="1" applyBorder="1" applyAlignment="1">
      <alignment horizontal="center" vertical="top"/>
    </xf>
    <xf numFmtId="0" fontId="3" fillId="10" borderId="13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95"/>
  <sheetViews>
    <sheetView tabSelected="1" view="pageBreakPreview" zoomScale="75" zoomScaleSheetLayoutView="75" zoomScalePageLayoutView="0" workbookViewId="0" topLeftCell="A1">
      <pane ySplit="9" topLeftCell="BM79" activePane="bottomLeft" state="frozen"/>
      <selection pane="topLeft" activeCell="A1" sqref="A1"/>
      <selection pane="bottomLeft" activeCell="K185" sqref="K185"/>
    </sheetView>
  </sheetViews>
  <sheetFormatPr defaultColWidth="9.00390625" defaultRowHeight="12.75"/>
  <cols>
    <col min="1" max="1" width="10.125" style="5" bestFit="1" customWidth="1"/>
    <col min="2" max="2" width="24.625" style="5" customWidth="1"/>
    <col min="3" max="3" width="13.25390625" style="5" customWidth="1"/>
    <col min="4" max="4" width="11.125" style="5" customWidth="1"/>
    <col min="5" max="5" width="11.00390625" style="5" customWidth="1"/>
    <col min="6" max="6" width="11.25390625" style="5" customWidth="1"/>
    <col min="7" max="7" width="10.625" style="5" bestFit="1" customWidth="1"/>
    <col min="8" max="9" width="9.625" style="5" bestFit="1" customWidth="1"/>
    <col min="10" max="10" width="12.25390625" style="5" customWidth="1"/>
    <col min="11" max="17" width="9.375" style="5" bestFit="1" customWidth="1"/>
    <col min="18" max="18" width="9.625" style="0" bestFit="1" customWidth="1"/>
  </cols>
  <sheetData>
    <row r="1" spans="1:17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9" t="s">
        <v>198</v>
      </c>
      <c r="M1" s="9"/>
      <c r="N1" s="9"/>
      <c r="O1" s="9"/>
      <c r="P1" s="9"/>
      <c r="Q1" s="9"/>
    </row>
    <row r="2" spans="1:17" ht="37.5" customHeight="1">
      <c r="A2" s="6"/>
      <c r="B2" s="6"/>
      <c r="C2" s="6"/>
      <c r="D2" s="4"/>
      <c r="L2" s="178" t="s">
        <v>20</v>
      </c>
      <c r="M2" s="178"/>
      <c r="N2" s="178"/>
      <c r="O2" s="178"/>
      <c r="P2" s="178"/>
      <c r="Q2" s="178"/>
    </row>
    <row r="4" spans="1:17" ht="15.75">
      <c r="A4" s="179" t="s">
        <v>0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80"/>
      <c r="M4" s="180"/>
      <c r="N4" s="180"/>
      <c r="O4" s="180"/>
      <c r="P4" s="180"/>
      <c r="Q4" s="180"/>
    </row>
    <row r="5" spans="1:17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3"/>
      <c r="M5" s="9"/>
      <c r="N5" s="9"/>
      <c r="O5" s="9"/>
      <c r="P5" s="9"/>
      <c r="Q5" s="9"/>
    </row>
    <row r="6" spans="1:17" ht="63.75" customHeight="1">
      <c r="A6" s="174" t="s">
        <v>1</v>
      </c>
      <c r="B6" s="175" t="s">
        <v>2</v>
      </c>
      <c r="C6" s="175" t="s">
        <v>3</v>
      </c>
      <c r="D6" s="175" t="s">
        <v>4</v>
      </c>
      <c r="E6" s="175" t="s">
        <v>21</v>
      </c>
      <c r="F6" s="175" t="s">
        <v>5</v>
      </c>
      <c r="G6" s="174" t="s">
        <v>6</v>
      </c>
      <c r="H6" s="174"/>
      <c r="I6" s="174"/>
      <c r="J6" s="174"/>
      <c r="K6" s="174"/>
      <c r="L6" s="174"/>
      <c r="M6" s="174"/>
      <c r="N6" s="174"/>
      <c r="O6" s="174"/>
      <c r="P6" s="174"/>
      <c r="Q6" s="174"/>
    </row>
    <row r="7" spans="1:17" ht="12.75">
      <c r="A7" s="174"/>
      <c r="B7" s="175"/>
      <c r="C7" s="175"/>
      <c r="D7" s="175"/>
      <c r="E7" s="175"/>
      <c r="F7" s="175"/>
      <c r="G7" s="174" t="s">
        <v>7</v>
      </c>
      <c r="H7" s="174" t="s">
        <v>8</v>
      </c>
      <c r="I7" s="174" t="s">
        <v>9</v>
      </c>
      <c r="J7" s="174" t="s">
        <v>10</v>
      </c>
      <c r="K7" s="174" t="s">
        <v>11</v>
      </c>
      <c r="L7" s="175" t="s">
        <v>12</v>
      </c>
      <c r="M7" s="174" t="s">
        <v>13</v>
      </c>
      <c r="N7" s="174" t="s">
        <v>14</v>
      </c>
      <c r="O7" s="174" t="s">
        <v>15</v>
      </c>
      <c r="P7" s="174" t="s">
        <v>16</v>
      </c>
      <c r="Q7" s="174" t="s">
        <v>17</v>
      </c>
    </row>
    <row r="8" spans="1:17" ht="18.75" customHeight="1">
      <c r="A8" s="174"/>
      <c r="B8" s="175"/>
      <c r="C8" s="175"/>
      <c r="D8" s="175"/>
      <c r="E8" s="175"/>
      <c r="F8" s="175"/>
      <c r="G8" s="174"/>
      <c r="H8" s="174"/>
      <c r="I8" s="174"/>
      <c r="J8" s="174"/>
      <c r="K8" s="174"/>
      <c r="L8" s="175"/>
      <c r="M8" s="174"/>
      <c r="N8" s="174"/>
      <c r="O8" s="174"/>
      <c r="P8" s="174"/>
      <c r="Q8" s="174"/>
    </row>
    <row r="9" spans="1:74" ht="12.75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7</v>
      </c>
      <c r="G9" s="22">
        <v>8</v>
      </c>
      <c r="H9" s="22">
        <v>9</v>
      </c>
      <c r="I9" s="22">
        <v>10</v>
      </c>
      <c r="J9" s="22">
        <v>11</v>
      </c>
      <c r="K9" s="22">
        <v>12</v>
      </c>
      <c r="L9" s="1">
        <v>13</v>
      </c>
      <c r="M9" s="23">
        <v>14</v>
      </c>
      <c r="N9" s="23">
        <v>15</v>
      </c>
      <c r="O9" s="23">
        <v>16</v>
      </c>
      <c r="P9" s="23">
        <v>17</v>
      </c>
      <c r="Q9" s="23">
        <v>18</v>
      </c>
      <c r="BK9" s="113"/>
      <c r="BL9" s="113"/>
      <c r="BM9" s="113"/>
      <c r="BN9" s="113"/>
      <c r="BO9" s="113"/>
      <c r="BP9" s="113"/>
      <c r="BQ9" s="113"/>
      <c r="BR9" s="113"/>
      <c r="BS9" s="113"/>
      <c r="BV9" s="113"/>
    </row>
    <row r="10" spans="1:71" ht="14.25">
      <c r="A10" s="8"/>
      <c r="B10" s="176" t="s">
        <v>69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BK10" s="113"/>
      <c r="BL10" s="113"/>
      <c r="BM10" s="113"/>
      <c r="BN10" s="113"/>
      <c r="BO10" s="113"/>
      <c r="BP10" s="113"/>
      <c r="BQ10" s="113"/>
      <c r="BR10" s="113"/>
      <c r="BS10" s="113"/>
    </row>
    <row r="11" spans="1:17" ht="12.75">
      <c r="A11" s="8"/>
      <c r="B11" s="173" t="s">
        <v>135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2"/>
    </row>
    <row r="12" spans="1:17" ht="207" customHeight="1">
      <c r="A12" s="13">
        <v>1</v>
      </c>
      <c r="B12" s="11" t="s">
        <v>70</v>
      </c>
      <c r="C12" s="24" t="s">
        <v>184</v>
      </c>
      <c r="D12" s="13" t="s">
        <v>68</v>
      </c>
      <c r="E12" s="26" t="s">
        <v>71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ht="114.75">
      <c r="A13" s="13">
        <v>2</v>
      </c>
      <c r="B13" s="52" t="s">
        <v>72</v>
      </c>
      <c r="C13" s="2" t="s">
        <v>184</v>
      </c>
      <c r="D13" s="13" t="s">
        <v>68</v>
      </c>
      <c r="E13" s="26" t="s">
        <v>71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ht="63.75">
      <c r="A14" s="13">
        <v>3</v>
      </c>
      <c r="B14" s="53" t="s">
        <v>73</v>
      </c>
      <c r="C14" s="2" t="s">
        <v>184</v>
      </c>
      <c r="D14" s="13" t="s">
        <v>76</v>
      </c>
      <c r="E14" s="26" t="s">
        <v>71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42" customHeight="1">
      <c r="A15" s="13">
        <v>4</v>
      </c>
      <c r="B15" s="24" t="s">
        <v>75</v>
      </c>
      <c r="C15" s="2" t="s">
        <v>184</v>
      </c>
      <c r="D15" s="13" t="s">
        <v>68</v>
      </c>
      <c r="E15" s="26" t="s">
        <v>71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67.5" customHeight="1">
      <c r="A16" s="13">
        <v>5</v>
      </c>
      <c r="B16" s="54" t="s">
        <v>74</v>
      </c>
      <c r="C16" s="2" t="s">
        <v>184</v>
      </c>
      <c r="D16" s="13" t="s">
        <v>68</v>
      </c>
      <c r="E16" s="26" t="s">
        <v>71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51">
      <c r="A17" s="13">
        <v>6</v>
      </c>
      <c r="B17" s="54" t="s">
        <v>77</v>
      </c>
      <c r="C17" s="2" t="s">
        <v>184</v>
      </c>
      <c r="D17" s="13" t="s">
        <v>68</v>
      </c>
      <c r="E17" s="26" t="s">
        <v>71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12.75">
      <c r="A18" s="13"/>
      <c r="B18" s="167" t="s">
        <v>136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9"/>
    </row>
    <row r="19" spans="1:17" ht="71.25">
      <c r="A19" s="13">
        <v>1</v>
      </c>
      <c r="B19" s="32" t="s">
        <v>78</v>
      </c>
      <c r="C19" s="25"/>
      <c r="D19" s="13"/>
      <c r="E19" s="26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76.5">
      <c r="A20" s="31" t="s">
        <v>25</v>
      </c>
      <c r="B20" s="24" t="s">
        <v>85</v>
      </c>
      <c r="C20" s="15" t="s">
        <v>185</v>
      </c>
      <c r="D20" s="13" t="s">
        <v>86</v>
      </c>
      <c r="E20" s="26" t="s">
        <v>71</v>
      </c>
      <c r="F20" s="43">
        <v>0.15</v>
      </c>
      <c r="G20" s="43">
        <v>0.03</v>
      </c>
      <c r="H20" s="43">
        <v>0.03</v>
      </c>
      <c r="I20" s="43">
        <v>0.03</v>
      </c>
      <c r="J20" s="43">
        <v>0.03</v>
      </c>
      <c r="K20" s="43">
        <v>0.03</v>
      </c>
      <c r="L20" s="20"/>
      <c r="M20" s="13"/>
      <c r="N20" s="13"/>
      <c r="O20" s="13"/>
      <c r="P20" s="13"/>
      <c r="Q20" s="13"/>
    </row>
    <row r="21" spans="1:17" ht="76.5">
      <c r="A21" s="13" t="s">
        <v>27</v>
      </c>
      <c r="B21" s="2" t="s">
        <v>80</v>
      </c>
      <c r="C21" s="15" t="s">
        <v>185</v>
      </c>
      <c r="D21" s="13">
        <v>2010</v>
      </c>
      <c r="E21" s="26" t="s">
        <v>92</v>
      </c>
      <c r="F21" s="64">
        <f>G21+H21+I21+J21+K21+L21+M21+N21+O21+P21+Q21</f>
        <v>15</v>
      </c>
      <c r="G21" s="78">
        <v>15</v>
      </c>
      <c r="H21" s="78"/>
      <c r="I21" s="78"/>
      <c r="J21" s="78"/>
      <c r="K21" s="78"/>
      <c r="L21" s="77"/>
      <c r="M21" s="77"/>
      <c r="N21" s="77"/>
      <c r="O21" s="77"/>
      <c r="P21" s="77"/>
      <c r="Q21" s="77"/>
    </row>
    <row r="22" spans="1:17" ht="51">
      <c r="A22" s="13" t="s">
        <v>29</v>
      </c>
      <c r="B22" s="2" t="s">
        <v>79</v>
      </c>
      <c r="C22" s="12" t="s">
        <v>33</v>
      </c>
      <c r="D22" s="13">
        <v>2012</v>
      </c>
      <c r="E22" s="26" t="s">
        <v>92</v>
      </c>
      <c r="F22" s="64">
        <f>G22+H22+I22+J22+K22+L22+M22+N22+O22+P22+Q22</f>
        <v>89.904</v>
      </c>
      <c r="G22" s="77"/>
      <c r="H22" s="77"/>
      <c r="I22" s="77">
        <v>89.904</v>
      </c>
      <c r="J22" s="77"/>
      <c r="K22" s="77"/>
      <c r="L22" s="77"/>
      <c r="M22" s="77"/>
      <c r="N22" s="77"/>
      <c r="O22" s="77"/>
      <c r="P22" s="77"/>
      <c r="Q22" s="77"/>
    </row>
    <row r="23" spans="1:17" ht="54.75" customHeight="1">
      <c r="A23" s="125" t="s">
        <v>209</v>
      </c>
      <c r="B23" s="124" t="s">
        <v>81</v>
      </c>
      <c r="C23" s="124" t="s">
        <v>185</v>
      </c>
      <c r="D23" s="125" t="s">
        <v>189</v>
      </c>
      <c r="E23" s="26" t="s">
        <v>92</v>
      </c>
      <c r="F23" s="64">
        <f>G23+H23+I23+J23+K23+L23+M23+N23+O23+P23+Q23</f>
        <v>76</v>
      </c>
      <c r="G23" s="77"/>
      <c r="H23" s="77">
        <v>76</v>
      </c>
      <c r="I23" s="77"/>
      <c r="J23" s="77"/>
      <c r="K23" s="77"/>
      <c r="L23" s="77"/>
      <c r="M23" s="77"/>
      <c r="N23" s="77"/>
      <c r="O23" s="77"/>
      <c r="P23" s="77"/>
      <c r="Q23" s="77"/>
    </row>
    <row r="24" spans="1:17" ht="54" customHeight="1">
      <c r="A24" s="131"/>
      <c r="B24" s="128" t="s">
        <v>83</v>
      </c>
      <c r="C24" s="135"/>
      <c r="D24" s="131"/>
      <c r="E24" s="47" t="s">
        <v>92</v>
      </c>
      <c r="F24" s="91">
        <f>SUM(F21,F22,F23)</f>
        <v>180.904</v>
      </c>
      <c r="G24" s="91">
        <f>SUM(G21:G23)</f>
        <v>15</v>
      </c>
      <c r="H24" s="91">
        <f>SUM(H21:H23)</f>
        <v>76</v>
      </c>
      <c r="I24" s="91">
        <f>SUM(I21:I23)</f>
        <v>89.904</v>
      </c>
      <c r="J24" s="91">
        <f>SUM(J21,J22,J23)</f>
        <v>0</v>
      </c>
      <c r="K24" s="91">
        <f>SUM(K21:K23)</f>
        <v>0</v>
      </c>
      <c r="L24" s="91"/>
      <c r="M24" s="91"/>
      <c r="N24" s="91"/>
      <c r="O24" s="91"/>
      <c r="P24" s="91"/>
      <c r="Q24" s="91"/>
    </row>
    <row r="25" spans="1:17" ht="25.5">
      <c r="A25" s="13" t="s">
        <v>128</v>
      </c>
      <c r="B25" s="29" t="s">
        <v>84</v>
      </c>
      <c r="C25" s="25"/>
      <c r="D25" s="13"/>
      <c r="E25" s="26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76.5">
      <c r="A26" s="13" t="s">
        <v>32</v>
      </c>
      <c r="B26" s="24" t="s">
        <v>85</v>
      </c>
      <c r="C26" s="15" t="s">
        <v>186</v>
      </c>
      <c r="D26" s="13" t="s">
        <v>86</v>
      </c>
      <c r="E26" s="26" t="s">
        <v>71</v>
      </c>
      <c r="F26" s="43">
        <v>0.15</v>
      </c>
      <c r="G26" s="43">
        <v>0.03</v>
      </c>
      <c r="H26" s="43">
        <v>0.03</v>
      </c>
      <c r="I26" s="43">
        <v>0.03</v>
      </c>
      <c r="J26" s="43">
        <v>0.03</v>
      </c>
      <c r="K26" s="43">
        <v>0.03</v>
      </c>
      <c r="L26" s="13"/>
      <c r="M26" s="13"/>
      <c r="N26" s="13"/>
      <c r="O26" s="13"/>
      <c r="P26" s="13"/>
      <c r="Q26" s="13"/>
    </row>
    <row r="27" spans="1:17" ht="63.75">
      <c r="A27" s="13" t="s">
        <v>35</v>
      </c>
      <c r="B27" s="2" t="s">
        <v>222</v>
      </c>
      <c r="C27" s="15" t="s">
        <v>186</v>
      </c>
      <c r="D27" s="13"/>
      <c r="E27" s="33" t="s">
        <v>92</v>
      </c>
      <c r="F27" s="34"/>
      <c r="G27" s="34"/>
      <c r="H27" s="34"/>
      <c r="I27" s="34"/>
      <c r="J27" s="34"/>
      <c r="K27" s="34"/>
      <c r="L27" s="34"/>
      <c r="M27" s="13"/>
      <c r="N27" s="13"/>
      <c r="O27" s="13"/>
      <c r="P27" s="13"/>
      <c r="Q27" s="13"/>
    </row>
    <row r="28" spans="1:17" ht="12.75">
      <c r="A28" s="13"/>
      <c r="B28" s="18" t="s">
        <v>88</v>
      </c>
      <c r="C28" s="25"/>
      <c r="D28" s="13">
        <v>2010</v>
      </c>
      <c r="E28" s="26"/>
      <c r="F28" s="64">
        <f aca="true" t="shared" si="0" ref="F28:F38">G28+H28+I28+J28+K28+L28+M28+N28+O28+P28+Q28</f>
        <v>1288</v>
      </c>
      <c r="G28" s="64">
        <v>1288</v>
      </c>
      <c r="H28" s="81"/>
      <c r="I28" s="77"/>
      <c r="J28" s="77"/>
      <c r="K28" s="77"/>
      <c r="L28" s="77"/>
      <c r="M28" s="77"/>
      <c r="N28" s="77"/>
      <c r="O28" s="77"/>
      <c r="P28" s="77"/>
      <c r="Q28" s="77"/>
    </row>
    <row r="29" spans="1:17" ht="12.75">
      <c r="A29" s="13"/>
      <c r="B29" s="18" t="s">
        <v>89</v>
      </c>
      <c r="C29" s="25"/>
      <c r="D29" s="13">
        <v>2010</v>
      </c>
      <c r="E29" s="26"/>
      <c r="F29" s="78">
        <f t="shared" si="0"/>
        <v>94</v>
      </c>
      <c r="G29" s="77">
        <v>94</v>
      </c>
      <c r="H29" s="81"/>
      <c r="I29" s="77"/>
      <c r="J29" s="77"/>
      <c r="K29" s="77"/>
      <c r="L29" s="77"/>
      <c r="M29" s="77"/>
      <c r="N29" s="77"/>
      <c r="O29" s="77"/>
      <c r="P29" s="77"/>
      <c r="Q29" s="77"/>
    </row>
    <row r="30" spans="1:17" ht="12.75">
      <c r="A30" s="13"/>
      <c r="B30" s="18" t="s">
        <v>90</v>
      </c>
      <c r="C30" s="25"/>
      <c r="D30" s="13">
        <v>2010</v>
      </c>
      <c r="E30" s="26"/>
      <c r="F30" s="64">
        <f t="shared" si="0"/>
        <v>146</v>
      </c>
      <c r="G30" s="64">
        <v>146</v>
      </c>
      <c r="H30" s="81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12.75">
      <c r="A31" s="13"/>
      <c r="B31" s="18" t="s">
        <v>206</v>
      </c>
      <c r="C31" s="25"/>
      <c r="D31" s="13">
        <v>2013</v>
      </c>
      <c r="E31" s="26"/>
      <c r="F31" s="64">
        <f t="shared" si="0"/>
        <v>0</v>
      </c>
      <c r="G31" s="82"/>
      <c r="H31" s="81"/>
      <c r="I31" s="77"/>
      <c r="J31" s="77"/>
      <c r="K31" s="77"/>
      <c r="L31" s="77"/>
      <c r="M31" s="77"/>
      <c r="N31" s="77"/>
      <c r="O31" s="77"/>
      <c r="P31" s="77"/>
      <c r="Q31" s="77"/>
    </row>
    <row r="32" spans="1:17" ht="51">
      <c r="A32" s="13" t="s">
        <v>41</v>
      </c>
      <c r="B32" s="2" t="s">
        <v>91</v>
      </c>
      <c r="C32" s="12" t="s">
        <v>33</v>
      </c>
      <c r="D32" s="13" t="s">
        <v>127</v>
      </c>
      <c r="E32" s="26" t="s">
        <v>92</v>
      </c>
      <c r="F32" s="64">
        <f t="shared" si="0"/>
        <v>1227.304</v>
      </c>
      <c r="G32" s="34"/>
      <c r="H32" s="77">
        <v>114.104</v>
      </c>
      <c r="I32" s="77">
        <v>928</v>
      </c>
      <c r="J32" s="77">
        <v>185.2</v>
      </c>
      <c r="K32" s="77"/>
      <c r="L32" s="77"/>
      <c r="M32" s="77"/>
      <c r="N32" s="77"/>
      <c r="O32" s="77"/>
      <c r="P32" s="77"/>
      <c r="Q32" s="77"/>
    </row>
    <row r="33" spans="1:17" ht="38.25">
      <c r="A33" s="13" t="s">
        <v>210</v>
      </c>
      <c r="B33" s="2" t="s">
        <v>290</v>
      </c>
      <c r="C33" s="15" t="s">
        <v>186</v>
      </c>
      <c r="D33" s="13" t="s">
        <v>189</v>
      </c>
      <c r="E33" s="26" t="s">
        <v>92</v>
      </c>
      <c r="F33" s="64">
        <f>SUM(K33:Q33)</f>
        <v>480</v>
      </c>
      <c r="G33" s="34"/>
      <c r="H33" s="77"/>
      <c r="I33" s="77"/>
      <c r="J33" s="77"/>
      <c r="K33" s="77">
        <v>480</v>
      </c>
      <c r="L33" s="77"/>
      <c r="M33" s="77"/>
      <c r="N33" s="77"/>
      <c r="O33" s="77"/>
      <c r="P33" s="77"/>
      <c r="Q33" s="77"/>
    </row>
    <row r="34" spans="1:17" ht="25.5">
      <c r="A34" s="13" t="s">
        <v>50</v>
      </c>
      <c r="B34" s="2" t="s">
        <v>93</v>
      </c>
      <c r="C34" s="15" t="s">
        <v>186</v>
      </c>
      <c r="D34" s="13" t="s">
        <v>189</v>
      </c>
      <c r="E34" s="26" t="s">
        <v>92</v>
      </c>
      <c r="F34" s="64">
        <f t="shared" si="0"/>
        <v>365.89599999999996</v>
      </c>
      <c r="G34" s="77"/>
      <c r="H34" s="77">
        <v>186.896</v>
      </c>
      <c r="I34" s="13"/>
      <c r="J34" s="77"/>
      <c r="K34" s="13">
        <v>179</v>
      </c>
      <c r="L34" s="13"/>
      <c r="M34" s="13"/>
      <c r="N34" s="13"/>
      <c r="O34" s="13"/>
      <c r="P34" s="13"/>
      <c r="Q34" s="13"/>
    </row>
    <row r="35" spans="1:17" ht="25.5">
      <c r="A35" s="13" t="s">
        <v>211</v>
      </c>
      <c r="B35" s="2" t="s">
        <v>207</v>
      </c>
      <c r="C35" s="15" t="s">
        <v>186</v>
      </c>
      <c r="D35" s="13" t="s">
        <v>76</v>
      </c>
      <c r="E35" s="26" t="s">
        <v>92</v>
      </c>
      <c r="F35" s="64">
        <f t="shared" si="0"/>
        <v>233.3</v>
      </c>
      <c r="G35" s="13"/>
      <c r="H35" s="77"/>
      <c r="I35" s="13"/>
      <c r="J35" s="77">
        <v>233.3</v>
      </c>
      <c r="K35" s="13"/>
      <c r="L35" s="13"/>
      <c r="M35" s="13"/>
      <c r="N35" s="13"/>
      <c r="O35" s="13"/>
      <c r="P35" s="13"/>
      <c r="Q35" s="13"/>
    </row>
    <row r="36" spans="1:17" ht="38.25">
      <c r="A36" s="13" t="s">
        <v>291</v>
      </c>
      <c r="B36" s="2" t="s">
        <v>94</v>
      </c>
      <c r="C36" s="15" t="s">
        <v>186</v>
      </c>
      <c r="D36" s="13" t="s">
        <v>68</v>
      </c>
      <c r="E36" s="26" t="s">
        <v>92</v>
      </c>
      <c r="F36" s="64">
        <f t="shared" si="0"/>
        <v>133</v>
      </c>
      <c r="G36" s="77">
        <v>133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1:17" ht="63.75">
      <c r="A37" s="13"/>
      <c r="B37" s="2" t="s">
        <v>292</v>
      </c>
      <c r="C37" s="15" t="s">
        <v>186</v>
      </c>
      <c r="D37" s="13" t="s">
        <v>68</v>
      </c>
      <c r="E37" s="26" t="s">
        <v>92</v>
      </c>
      <c r="F37" s="64"/>
      <c r="G37" s="77"/>
      <c r="H37" s="77"/>
      <c r="I37" s="77"/>
      <c r="J37" s="77"/>
      <c r="K37" s="77">
        <v>41</v>
      </c>
      <c r="L37" s="77"/>
      <c r="M37" s="77"/>
      <c r="N37" s="77"/>
      <c r="O37" s="77"/>
      <c r="P37" s="77"/>
      <c r="Q37" s="77"/>
    </row>
    <row r="38" spans="1:17" ht="25.5">
      <c r="A38" s="13" t="s">
        <v>212</v>
      </c>
      <c r="B38" s="26" t="s">
        <v>208</v>
      </c>
      <c r="C38" s="15" t="s">
        <v>186</v>
      </c>
      <c r="D38" s="13" t="s">
        <v>68</v>
      </c>
      <c r="E38" s="26" t="s">
        <v>92</v>
      </c>
      <c r="F38" s="64">
        <f t="shared" si="0"/>
        <v>426.4</v>
      </c>
      <c r="G38" s="77">
        <v>318</v>
      </c>
      <c r="H38" s="13"/>
      <c r="I38" s="13"/>
      <c r="J38" s="77">
        <v>108.4</v>
      </c>
      <c r="K38" s="13"/>
      <c r="L38" s="13"/>
      <c r="M38" s="13"/>
      <c r="N38" s="13"/>
      <c r="O38" s="13"/>
      <c r="P38" s="13"/>
      <c r="Q38" s="13"/>
    </row>
    <row r="39" spans="1:17" ht="25.5">
      <c r="A39" s="139" t="s">
        <v>213</v>
      </c>
      <c r="B39" s="141" t="s">
        <v>97</v>
      </c>
      <c r="C39" s="143" t="s">
        <v>186</v>
      </c>
      <c r="D39" s="139">
        <v>2013</v>
      </c>
      <c r="E39" s="26" t="s">
        <v>92</v>
      </c>
      <c r="F39" s="64">
        <v>811.279</v>
      </c>
      <c r="G39" s="77"/>
      <c r="H39" s="13"/>
      <c r="I39" s="13"/>
      <c r="J39" s="77">
        <v>811.279</v>
      </c>
      <c r="K39" s="13"/>
      <c r="L39" s="13"/>
      <c r="M39" s="13"/>
      <c r="N39" s="13"/>
      <c r="O39" s="13"/>
      <c r="P39" s="13"/>
      <c r="Q39" s="13"/>
    </row>
    <row r="40" spans="1:17" ht="25.5">
      <c r="A40" s="140"/>
      <c r="B40" s="142"/>
      <c r="C40" s="189"/>
      <c r="D40" s="140"/>
      <c r="E40" s="26" t="s">
        <v>247</v>
      </c>
      <c r="F40" s="64">
        <v>442.031</v>
      </c>
      <c r="G40" s="77"/>
      <c r="H40" s="13"/>
      <c r="I40" s="13"/>
      <c r="J40" s="77">
        <v>442.031</v>
      </c>
      <c r="K40" s="13"/>
      <c r="L40" s="13"/>
      <c r="M40" s="13"/>
      <c r="N40" s="13"/>
      <c r="O40" s="13"/>
      <c r="P40" s="13"/>
      <c r="Q40" s="13"/>
    </row>
    <row r="41" spans="1:17" ht="39.75" customHeight="1">
      <c r="A41" s="190"/>
      <c r="B41" s="192" t="s">
        <v>95</v>
      </c>
      <c r="C41" s="194"/>
      <c r="D41" s="196"/>
      <c r="E41" s="117" t="s">
        <v>92</v>
      </c>
      <c r="F41" s="91">
        <f>SUM(F28:F39)</f>
        <v>5205.179</v>
      </c>
      <c r="G41" s="91">
        <f>SUM(G28:G38)</f>
        <v>1979</v>
      </c>
      <c r="H41" s="91">
        <f>SUM(H28:H38)</f>
        <v>301</v>
      </c>
      <c r="I41" s="91">
        <f>SUM(I28:I38)</f>
        <v>928</v>
      </c>
      <c r="J41" s="91">
        <f>SUM(J28:J39)</f>
        <v>1338.179</v>
      </c>
      <c r="K41" s="91">
        <f>SUM(K28:K40)</f>
        <v>700</v>
      </c>
      <c r="L41" s="92"/>
      <c r="M41" s="91"/>
      <c r="N41" s="91"/>
      <c r="O41" s="91"/>
      <c r="P41" s="91"/>
      <c r="Q41" s="91"/>
    </row>
    <row r="42" spans="1:17" ht="39.75" customHeight="1">
      <c r="A42" s="191"/>
      <c r="B42" s="193"/>
      <c r="C42" s="195"/>
      <c r="D42" s="197"/>
      <c r="E42" s="117" t="s">
        <v>247</v>
      </c>
      <c r="F42" s="91">
        <f>SUM(F40)</f>
        <v>442.031</v>
      </c>
      <c r="G42" s="91"/>
      <c r="H42" s="91"/>
      <c r="I42" s="91"/>
      <c r="J42" s="91">
        <f>SUM(J40)</f>
        <v>442.031</v>
      </c>
      <c r="K42" s="91"/>
      <c r="L42" s="92"/>
      <c r="M42" s="91"/>
      <c r="N42" s="91"/>
      <c r="O42" s="91"/>
      <c r="P42" s="91"/>
      <c r="Q42" s="93"/>
    </row>
    <row r="43" spans="1:17" ht="25.5">
      <c r="A43" s="20" t="s">
        <v>137</v>
      </c>
      <c r="B43" s="29" t="s">
        <v>105</v>
      </c>
      <c r="C43" s="22"/>
      <c r="D43" s="28"/>
      <c r="E43" s="28"/>
      <c r="F43" s="28"/>
      <c r="G43" s="28"/>
      <c r="H43" s="28"/>
      <c r="I43" s="28"/>
      <c r="J43" s="28"/>
      <c r="K43" s="28"/>
      <c r="L43" s="27"/>
      <c r="M43" s="30"/>
      <c r="N43" s="30"/>
      <c r="O43" s="30"/>
      <c r="P43" s="30"/>
      <c r="Q43" s="35"/>
    </row>
    <row r="44" spans="1:17" ht="76.5">
      <c r="A44" s="20" t="s">
        <v>138</v>
      </c>
      <c r="B44" s="24" t="s">
        <v>85</v>
      </c>
      <c r="C44" s="15" t="s">
        <v>187</v>
      </c>
      <c r="D44" s="13" t="s">
        <v>86</v>
      </c>
      <c r="E44" s="26" t="s">
        <v>71</v>
      </c>
      <c r="F44" s="43">
        <v>0.15</v>
      </c>
      <c r="G44" s="43">
        <v>0.03</v>
      </c>
      <c r="H44" s="43">
        <v>0.03</v>
      </c>
      <c r="I44" s="43">
        <v>0.03</v>
      </c>
      <c r="J44" s="43">
        <v>0.03</v>
      </c>
      <c r="K44" s="43">
        <v>0.03</v>
      </c>
      <c r="L44" s="27"/>
      <c r="M44" s="30"/>
      <c r="N44" s="30"/>
      <c r="O44" s="30"/>
      <c r="P44" s="30"/>
      <c r="Q44" s="35"/>
    </row>
    <row r="45" spans="1:17" ht="63.75">
      <c r="A45" s="13" t="s">
        <v>139</v>
      </c>
      <c r="B45" s="58" t="s">
        <v>222</v>
      </c>
      <c r="C45" s="15" t="s">
        <v>187</v>
      </c>
      <c r="D45" s="13">
        <v>2010</v>
      </c>
      <c r="E45" s="33" t="s">
        <v>92</v>
      </c>
      <c r="F45" s="34"/>
      <c r="G45" s="34"/>
      <c r="H45" s="34"/>
      <c r="I45" s="34"/>
      <c r="J45" s="34"/>
      <c r="K45" s="34"/>
      <c r="L45" s="27"/>
      <c r="M45" s="30"/>
      <c r="N45" s="30"/>
      <c r="O45" s="30"/>
      <c r="P45" s="30"/>
      <c r="Q45" s="35"/>
    </row>
    <row r="46" spans="1:17" ht="12.75">
      <c r="A46" s="13"/>
      <c r="B46" s="59" t="s">
        <v>108</v>
      </c>
      <c r="C46" s="25"/>
      <c r="D46" s="13"/>
      <c r="E46" s="26"/>
      <c r="F46" s="64">
        <f aca="true" t="shared" si="1" ref="F46:F62">G46+H46+I46+J46+K46+L46+M46+N46+O46+P46+Q46</f>
        <v>95.252</v>
      </c>
      <c r="G46" s="15">
        <v>95.252</v>
      </c>
      <c r="H46" s="20"/>
      <c r="I46" s="13"/>
      <c r="J46" s="13"/>
      <c r="K46" s="13"/>
      <c r="L46" s="27"/>
      <c r="M46" s="30"/>
      <c r="N46" s="30"/>
      <c r="O46" s="30"/>
      <c r="P46" s="30"/>
      <c r="Q46" s="35"/>
    </row>
    <row r="47" spans="1:17" ht="12.75">
      <c r="A47" s="13"/>
      <c r="B47" s="59" t="s">
        <v>109</v>
      </c>
      <c r="C47" s="25"/>
      <c r="D47" s="13"/>
      <c r="E47" s="26"/>
      <c r="F47" s="64">
        <f t="shared" si="1"/>
        <v>39.733</v>
      </c>
      <c r="G47" s="13">
        <v>39.733</v>
      </c>
      <c r="H47" s="13"/>
      <c r="I47" s="13"/>
      <c r="J47" s="13"/>
      <c r="K47" s="13"/>
      <c r="L47" s="27"/>
      <c r="M47" s="30"/>
      <c r="N47" s="30"/>
      <c r="O47" s="30"/>
      <c r="P47" s="30"/>
      <c r="Q47" s="35"/>
    </row>
    <row r="48" spans="1:17" ht="51">
      <c r="A48" s="13" t="s">
        <v>140</v>
      </c>
      <c r="B48" s="58" t="s">
        <v>91</v>
      </c>
      <c r="C48" s="12" t="s">
        <v>33</v>
      </c>
      <c r="D48" s="13">
        <v>2011</v>
      </c>
      <c r="E48" s="26" t="s">
        <v>92</v>
      </c>
      <c r="F48" s="64">
        <f t="shared" si="1"/>
        <v>150.123</v>
      </c>
      <c r="G48" s="13"/>
      <c r="H48" s="13">
        <v>150.123</v>
      </c>
      <c r="I48" s="13"/>
      <c r="J48" s="13"/>
      <c r="K48" s="13"/>
      <c r="L48" s="27"/>
      <c r="M48" s="30"/>
      <c r="N48" s="30"/>
      <c r="O48" s="30"/>
      <c r="P48" s="30"/>
      <c r="Q48" s="35"/>
    </row>
    <row r="49" spans="1:17" ht="38.25">
      <c r="A49" s="13" t="s">
        <v>141</v>
      </c>
      <c r="B49" s="58" t="s">
        <v>200</v>
      </c>
      <c r="C49" s="15" t="s">
        <v>187</v>
      </c>
      <c r="D49" s="13" t="s">
        <v>190</v>
      </c>
      <c r="E49" s="26" t="s">
        <v>92</v>
      </c>
      <c r="F49" s="64">
        <f t="shared" si="1"/>
        <v>185.891</v>
      </c>
      <c r="G49" s="13"/>
      <c r="H49" s="13">
        <v>185.891</v>
      </c>
      <c r="I49" s="13"/>
      <c r="J49" s="13"/>
      <c r="K49" s="13"/>
      <c r="L49" s="15"/>
      <c r="M49" s="39"/>
      <c r="N49" s="39"/>
      <c r="O49" s="39"/>
      <c r="P49" s="39"/>
      <c r="Q49" s="40"/>
    </row>
    <row r="50" spans="1:17" ht="38.25">
      <c r="A50" s="13" t="s">
        <v>214</v>
      </c>
      <c r="B50" s="58" t="s">
        <v>201</v>
      </c>
      <c r="C50" s="15" t="s">
        <v>187</v>
      </c>
      <c r="D50" s="13">
        <v>2013</v>
      </c>
      <c r="E50" s="26" t="s">
        <v>92</v>
      </c>
      <c r="F50" s="64">
        <f t="shared" si="1"/>
        <v>10</v>
      </c>
      <c r="G50" s="77"/>
      <c r="H50" s="77"/>
      <c r="I50" s="77"/>
      <c r="J50" s="77">
        <v>10</v>
      </c>
      <c r="K50" s="77"/>
      <c r="L50" s="64"/>
      <c r="M50" s="79"/>
      <c r="N50" s="79"/>
      <c r="O50" s="79"/>
      <c r="P50" s="79"/>
      <c r="Q50" s="83"/>
    </row>
    <row r="51" spans="1:17" ht="25.5">
      <c r="A51" s="13" t="s">
        <v>142</v>
      </c>
      <c r="B51" s="58" t="s">
        <v>93</v>
      </c>
      <c r="C51" s="15" t="s">
        <v>187</v>
      </c>
      <c r="D51" s="13" t="s">
        <v>68</v>
      </c>
      <c r="E51" s="26" t="s">
        <v>92</v>
      </c>
      <c r="F51" s="64">
        <f t="shared" si="1"/>
        <v>214.27</v>
      </c>
      <c r="G51" s="77">
        <v>1.871</v>
      </c>
      <c r="H51" s="77">
        <v>212.399</v>
      </c>
      <c r="I51" s="13"/>
      <c r="J51" s="13"/>
      <c r="K51" s="13"/>
      <c r="L51" s="15"/>
      <c r="M51" s="39"/>
      <c r="N51" s="39"/>
      <c r="O51" s="39"/>
      <c r="P51" s="39"/>
      <c r="Q51" s="40"/>
    </row>
    <row r="52" spans="1:17" ht="38.25">
      <c r="A52" s="13" t="s">
        <v>143</v>
      </c>
      <c r="B52" s="58" t="s">
        <v>99</v>
      </c>
      <c r="C52" s="15" t="s">
        <v>187</v>
      </c>
      <c r="D52" s="13" t="s">
        <v>189</v>
      </c>
      <c r="E52" s="26" t="s">
        <v>92</v>
      </c>
      <c r="F52" s="64">
        <f t="shared" si="1"/>
        <v>91.78</v>
      </c>
      <c r="G52" s="77"/>
      <c r="H52" s="77">
        <v>91.78</v>
      </c>
      <c r="I52" s="13"/>
      <c r="J52" s="13"/>
      <c r="K52" s="13"/>
      <c r="L52" s="15"/>
      <c r="M52" s="39"/>
      <c r="N52" s="39"/>
      <c r="O52" s="39"/>
      <c r="P52" s="39"/>
      <c r="Q52" s="40"/>
    </row>
    <row r="53" spans="1:17" ht="38.25">
      <c r="A53" s="13" t="s">
        <v>144</v>
      </c>
      <c r="B53" s="58" t="s">
        <v>94</v>
      </c>
      <c r="C53" s="15" t="s">
        <v>187</v>
      </c>
      <c r="D53" s="13" t="s">
        <v>189</v>
      </c>
      <c r="E53" s="26" t="s">
        <v>92</v>
      </c>
      <c r="F53" s="64">
        <f t="shared" si="1"/>
        <v>27</v>
      </c>
      <c r="G53" s="77"/>
      <c r="H53" s="77">
        <v>27</v>
      </c>
      <c r="I53" s="13"/>
      <c r="J53" s="13"/>
      <c r="K53" s="13"/>
      <c r="L53" s="15"/>
      <c r="M53" s="39"/>
      <c r="N53" s="39"/>
      <c r="O53" s="39"/>
      <c r="P53" s="39"/>
      <c r="Q53" s="40"/>
    </row>
    <row r="54" spans="1:17" ht="38.25">
      <c r="A54" s="13" t="s">
        <v>145</v>
      </c>
      <c r="B54" s="58" t="s">
        <v>96</v>
      </c>
      <c r="C54" s="15" t="s">
        <v>187</v>
      </c>
      <c r="D54" s="13" t="s">
        <v>189</v>
      </c>
      <c r="E54" s="26" t="s">
        <v>92</v>
      </c>
      <c r="F54" s="64">
        <f t="shared" si="1"/>
        <v>3.299</v>
      </c>
      <c r="G54" s="13"/>
      <c r="H54" s="13">
        <v>3.299</v>
      </c>
      <c r="I54" s="13"/>
      <c r="J54" s="13"/>
      <c r="K54" s="13"/>
      <c r="L54" s="15"/>
      <c r="M54" s="39"/>
      <c r="N54" s="39"/>
      <c r="O54" s="39"/>
      <c r="P54" s="39"/>
      <c r="Q54" s="40"/>
    </row>
    <row r="55" spans="1:17" ht="25.5">
      <c r="A55" s="125" t="s">
        <v>146</v>
      </c>
      <c r="B55" s="124" t="s">
        <v>97</v>
      </c>
      <c r="C55" s="124" t="s">
        <v>187</v>
      </c>
      <c r="D55" s="125" t="s">
        <v>189</v>
      </c>
      <c r="E55" s="26" t="s">
        <v>92</v>
      </c>
      <c r="F55" s="64">
        <f t="shared" si="1"/>
        <v>627.598</v>
      </c>
      <c r="G55" s="13"/>
      <c r="H55" s="13">
        <v>552.598</v>
      </c>
      <c r="I55" s="13"/>
      <c r="J55" s="77">
        <v>75</v>
      </c>
      <c r="K55" s="13"/>
      <c r="L55" s="15"/>
      <c r="M55" s="39"/>
      <c r="N55" s="39"/>
      <c r="O55" s="39"/>
      <c r="P55" s="39"/>
      <c r="Q55" s="39"/>
    </row>
    <row r="56" spans="1:17" ht="25.5">
      <c r="A56" s="13" t="s">
        <v>147</v>
      </c>
      <c r="B56" s="58" t="s">
        <v>101</v>
      </c>
      <c r="C56" s="15" t="s">
        <v>187</v>
      </c>
      <c r="D56" s="13" t="s">
        <v>189</v>
      </c>
      <c r="E56" s="26" t="s">
        <v>92</v>
      </c>
      <c r="F56" s="64">
        <f t="shared" si="1"/>
        <v>8</v>
      </c>
      <c r="G56" s="77"/>
      <c r="H56" s="77">
        <v>8</v>
      </c>
      <c r="I56" s="13"/>
      <c r="J56" s="13"/>
      <c r="K56" s="13"/>
      <c r="L56" s="15"/>
      <c r="M56" s="39"/>
      <c r="N56" s="39"/>
      <c r="O56" s="39"/>
      <c r="P56" s="39"/>
      <c r="Q56" s="39"/>
    </row>
    <row r="57" spans="1:17" ht="38.25">
      <c r="A57" s="13" t="s">
        <v>148</v>
      </c>
      <c r="B57" s="36" t="s">
        <v>199</v>
      </c>
      <c r="C57" s="15" t="s">
        <v>187</v>
      </c>
      <c r="D57" s="13">
        <v>2013</v>
      </c>
      <c r="E57" s="26" t="s">
        <v>92</v>
      </c>
      <c r="F57" s="64">
        <f t="shared" si="1"/>
        <v>199.545</v>
      </c>
      <c r="G57" s="77"/>
      <c r="H57" s="77"/>
      <c r="I57" s="77"/>
      <c r="J57" s="77">
        <v>199.545</v>
      </c>
      <c r="K57" s="13"/>
      <c r="L57" s="15"/>
      <c r="M57" s="39"/>
      <c r="N57" s="39"/>
      <c r="O57" s="39"/>
      <c r="P57" s="39"/>
      <c r="Q57" s="39"/>
    </row>
    <row r="58" spans="1:17" ht="25.5">
      <c r="A58" s="13" t="s">
        <v>215</v>
      </c>
      <c r="B58" s="36" t="s">
        <v>102</v>
      </c>
      <c r="C58" s="15" t="s">
        <v>187</v>
      </c>
      <c r="D58" s="13">
        <v>2011</v>
      </c>
      <c r="E58" s="26" t="s">
        <v>92</v>
      </c>
      <c r="F58" s="64">
        <f t="shared" si="1"/>
        <v>62.41</v>
      </c>
      <c r="G58" s="77"/>
      <c r="H58" s="77">
        <v>62.41</v>
      </c>
      <c r="I58" s="77"/>
      <c r="J58" s="77"/>
      <c r="K58" s="13"/>
      <c r="L58" s="15"/>
      <c r="M58" s="39"/>
      <c r="N58" s="39"/>
      <c r="O58" s="39"/>
      <c r="P58" s="39"/>
      <c r="Q58" s="39"/>
    </row>
    <row r="59" spans="1:17" ht="25.5">
      <c r="A59" s="13" t="s">
        <v>149</v>
      </c>
      <c r="B59" s="58" t="s">
        <v>103</v>
      </c>
      <c r="C59" s="15" t="s">
        <v>187</v>
      </c>
      <c r="D59" s="13" t="s">
        <v>68</v>
      </c>
      <c r="E59" s="26" t="s">
        <v>92</v>
      </c>
      <c r="F59" s="64">
        <f t="shared" si="1"/>
        <v>202.144</v>
      </c>
      <c r="G59" s="13">
        <v>202.144</v>
      </c>
      <c r="H59" s="13"/>
      <c r="I59" s="13"/>
      <c r="J59" s="13"/>
      <c r="K59" s="13"/>
      <c r="L59" s="15"/>
      <c r="M59" s="39"/>
      <c r="N59" s="39"/>
      <c r="O59" s="39"/>
      <c r="P59" s="39"/>
      <c r="Q59" s="39"/>
    </row>
    <row r="60" spans="1:17" ht="38.25">
      <c r="A60" s="13" t="s">
        <v>216</v>
      </c>
      <c r="B60" s="58" t="s">
        <v>202</v>
      </c>
      <c r="C60" s="15" t="s">
        <v>187</v>
      </c>
      <c r="D60" s="13">
        <v>2013</v>
      </c>
      <c r="E60" s="26" t="s">
        <v>92</v>
      </c>
      <c r="F60" s="64">
        <f t="shared" si="1"/>
        <v>8</v>
      </c>
      <c r="G60" s="13"/>
      <c r="H60" s="13"/>
      <c r="I60" s="13"/>
      <c r="J60" s="77">
        <v>8</v>
      </c>
      <c r="K60" s="13"/>
      <c r="L60" s="15"/>
      <c r="M60" s="39"/>
      <c r="N60" s="39"/>
      <c r="O60" s="39"/>
      <c r="P60" s="39"/>
      <c r="Q60" s="39"/>
    </row>
    <row r="61" spans="1:17" ht="38.25" customHeight="1">
      <c r="A61" s="125" t="s">
        <v>150</v>
      </c>
      <c r="B61" s="124" t="s">
        <v>203</v>
      </c>
      <c r="C61" s="124" t="s">
        <v>187</v>
      </c>
      <c r="D61" s="125">
        <v>2013</v>
      </c>
      <c r="E61" s="26" t="s">
        <v>92</v>
      </c>
      <c r="F61" s="64">
        <f t="shared" si="1"/>
        <v>252.254</v>
      </c>
      <c r="G61" s="77"/>
      <c r="H61" s="77"/>
      <c r="I61" s="77"/>
      <c r="J61" s="77">
        <v>252.254</v>
      </c>
      <c r="K61" s="13"/>
      <c r="L61" s="15"/>
      <c r="M61" s="39"/>
      <c r="N61" s="39"/>
      <c r="O61" s="39"/>
      <c r="P61" s="39"/>
      <c r="Q61" s="39"/>
    </row>
    <row r="62" spans="1:17" ht="89.25">
      <c r="A62" s="13" t="s">
        <v>223</v>
      </c>
      <c r="B62" s="58" t="s">
        <v>98</v>
      </c>
      <c r="C62" s="15" t="s">
        <v>187</v>
      </c>
      <c r="D62" s="13">
        <v>2011</v>
      </c>
      <c r="E62" s="26" t="s">
        <v>92</v>
      </c>
      <c r="F62" s="64">
        <f t="shared" si="1"/>
        <v>11.5</v>
      </c>
      <c r="G62" s="84"/>
      <c r="H62" s="77">
        <v>11.5</v>
      </c>
      <c r="I62" s="77"/>
      <c r="J62" s="77"/>
      <c r="K62" s="13"/>
      <c r="L62" s="15"/>
      <c r="M62" s="39"/>
      <c r="N62" s="39"/>
      <c r="O62" s="39"/>
      <c r="P62" s="39"/>
      <c r="Q62" s="39"/>
    </row>
    <row r="63" spans="1:17" ht="25.5" customHeight="1">
      <c r="A63" s="131"/>
      <c r="B63" s="128" t="s">
        <v>106</v>
      </c>
      <c r="C63" s="115"/>
      <c r="D63" s="130" t="s">
        <v>189</v>
      </c>
      <c r="E63" s="116" t="s">
        <v>92</v>
      </c>
      <c r="F63" s="91">
        <f>SUM(F46,F47,F48,F49,F50,F51,F52,F53,F54,F55,F56,F57,F58,F59,F60,F61,F62)</f>
        <v>2188.799</v>
      </c>
      <c r="G63" s="91">
        <f>SUM(G46:G62)</f>
        <v>339</v>
      </c>
      <c r="H63" s="91">
        <f>SUM(H46:H62)</f>
        <v>1305</v>
      </c>
      <c r="I63" s="91">
        <f>SUM(I46:I62)</f>
        <v>0</v>
      </c>
      <c r="J63" s="91">
        <f>SUM(J46,J47,J48,J49,J50,J51,J52,J53,J54,J55,J56,J57,J58,J59,J60,J61,J62)</f>
        <v>544.799</v>
      </c>
      <c r="K63" s="91">
        <f>SUM(K46:K62)</f>
        <v>0</v>
      </c>
      <c r="L63" s="92"/>
      <c r="M63" s="91"/>
      <c r="N63" s="91"/>
      <c r="O63" s="91"/>
      <c r="P63" s="91"/>
      <c r="Q63" s="93"/>
    </row>
    <row r="64" spans="1:17" ht="25.5">
      <c r="A64" s="13">
        <v>4</v>
      </c>
      <c r="B64" s="61" t="s">
        <v>107</v>
      </c>
      <c r="C64" s="23"/>
      <c r="D64" s="30"/>
      <c r="E64" s="30"/>
      <c r="F64" s="30"/>
      <c r="G64" s="30"/>
      <c r="H64" s="30"/>
      <c r="I64" s="30"/>
      <c r="J64" s="30"/>
      <c r="K64" s="30"/>
      <c r="L64" s="41"/>
      <c r="M64" s="30"/>
      <c r="N64" s="30"/>
      <c r="O64" s="30"/>
      <c r="P64" s="30"/>
      <c r="Q64" s="30"/>
    </row>
    <row r="65" spans="1:17" ht="76.5">
      <c r="A65" s="13" t="s">
        <v>151</v>
      </c>
      <c r="B65" s="24" t="s">
        <v>85</v>
      </c>
      <c r="C65" s="15" t="s">
        <v>188</v>
      </c>
      <c r="D65" s="13" t="s">
        <v>86</v>
      </c>
      <c r="E65" s="26" t="s">
        <v>71</v>
      </c>
      <c r="F65" s="43">
        <v>0.15</v>
      </c>
      <c r="G65" s="43">
        <v>0.03</v>
      </c>
      <c r="H65" s="43">
        <v>0.03</v>
      </c>
      <c r="I65" s="43">
        <v>0.03</v>
      </c>
      <c r="J65" s="43">
        <v>0.03</v>
      </c>
      <c r="K65" s="43">
        <v>0.03</v>
      </c>
      <c r="L65" s="41"/>
      <c r="M65" s="30"/>
      <c r="N65" s="30"/>
      <c r="O65" s="30"/>
      <c r="P65" s="30"/>
      <c r="Q65" s="30"/>
    </row>
    <row r="66" spans="1:17" ht="63.75">
      <c r="A66" s="13" t="s">
        <v>152</v>
      </c>
      <c r="B66" s="58" t="s">
        <v>87</v>
      </c>
      <c r="C66" s="15" t="s">
        <v>188</v>
      </c>
      <c r="D66" s="13">
        <v>2010</v>
      </c>
      <c r="E66" s="33" t="s">
        <v>92</v>
      </c>
      <c r="F66" s="34"/>
      <c r="G66" s="34"/>
      <c r="H66" s="34"/>
      <c r="I66" s="34"/>
      <c r="J66" s="34"/>
      <c r="K66" s="34"/>
      <c r="L66" s="41"/>
      <c r="M66" s="30"/>
      <c r="N66" s="30"/>
      <c r="O66" s="30"/>
      <c r="P66" s="30"/>
      <c r="Q66" s="30"/>
    </row>
    <row r="67" spans="1:17" ht="12.75">
      <c r="A67" s="13"/>
      <c r="B67" s="59" t="s">
        <v>108</v>
      </c>
      <c r="C67" s="25"/>
      <c r="D67" s="13"/>
      <c r="E67" s="26"/>
      <c r="F67" s="64">
        <f aca="true" t="shared" si="2" ref="F67:F79">G67+H67+I67+J67+K67+L67+M67+N67+O67+P67+Q67</f>
        <v>92</v>
      </c>
      <c r="G67" s="64">
        <v>92</v>
      </c>
      <c r="H67" s="81"/>
      <c r="I67" s="77"/>
      <c r="J67" s="77"/>
      <c r="K67" s="13"/>
      <c r="L67" s="41"/>
      <c r="M67" s="30"/>
      <c r="N67" s="30"/>
      <c r="O67" s="30"/>
      <c r="P67" s="30"/>
      <c r="Q67" s="30"/>
    </row>
    <row r="68" spans="1:17" ht="12.75">
      <c r="A68" s="13"/>
      <c r="B68" s="59" t="s">
        <v>204</v>
      </c>
      <c r="C68" s="25"/>
      <c r="D68" s="13"/>
      <c r="E68" s="26"/>
      <c r="F68" s="64">
        <f t="shared" si="2"/>
        <v>40</v>
      </c>
      <c r="G68" s="15"/>
      <c r="H68" s="20"/>
      <c r="I68" s="77">
        <v>40</v>
      </c>
      <c r="J68" s="13"/>
      <c r="K68" s="13"/>
      <c r="L68" s="41"/>
      <c r="M68" s="30"/>
      <c r="N68" s="30"/>
      <c r="O68" s="30"/>
      <c r="P68" s="30"/>
      <c r="Q68" s="30"/>
    </row>
    <row r="69" spans="1:17" ht="51">
      <c r="A69" s="13" t="s">
        <v>153</v>
      </c>
      <c r="B69" s="58" t="s">
        <v>91</v>
      </c>
      <c r="C69" s="12" t="s">
        <v>33</v>
      </c>
      <c r="D69" s="39" t="s">
        <v>127</v>
      </c>
      <c r="E69" s="26" t="s">
        <v>92</v>
      </c>
      <c r="F69" s="64">
        <f t="shared" si="2"/>
        <v>297.33799999999997</v>
      </c>
      <c r="G69" s="30"/>
      <c r="H69" s="39">
        <v>80.338</v>
      </c>
      <c r="I69" s="79">
        <v>217</v>
      </c>
      <c r="J69" s="30"/>
      <c r="K69" s="30"/>
      <c r="L69" s="41"/>
      <c r="M69" s="30"/>
      <c r="N69" s="30"/>
      <c r="O69" s="30"/>
      <c r="P69" s="30"/>
      <c r="Q69" s="30"/>
    </row>
    <row r="70" spans="1:17" ht="38.25">
      <c r="A70" s="13" t="s">
        <v>154</v>
      </c>
      <c r="B70" s="58" t="s">
        <v>110</v>
      </c>
      <c r="C70" s="15" t="s">
        <v>188</v>
      </c>
      <c r="D70" s="39" t="s">
        <v>127</v>
      </c>
      <c r="E70" s="26" t="s">
        <v>92</v>
      </c>
      <c r="F70" s="64">
        <f t="shared" si="2"/>
        <v>749.662</v>
      </c>
      <c r="G70" s="30"/>
      <c r="H70" s="39">
        <v>524.662</v>
      </c>
      <c r="I70" s="79">
        <v>225</v>
      </c>
      <c r="J70" s="39"/>
      <c r="K70" s="39"/>
      <c r="L70" s="42"/>
      <c r="M70" s="39"/>
      <c r="N70" s="39"/>
      <c r="O70" s="39"/>
      <c r="P70" s="39"/>
      <c r="Q70" s="39"/>
    </row>
    <row r="71" spans="1:17" ht="38.25">
      <c r="A71" s="13" t="s">
        <v>217</v>
      </c>
      <c r="B71" s="58" t="s">
        <v>99</v>
      </c>
      <c r="C71" s="15" t="s">
        <v>188</v>
      </c>
      <c r="D71" s="39">
        <v>2011</v>
      </c>
      <c r="E71" s="26" t="s">
        <v>92</v>
      </c>
      <c r="F71" s="64">
        <f t="shared" si="2"/>
        <v>598.358</v>
      </c>
      <c r="G71" s="30"/>
      <c r="H71" s="39">
        <v>598.358</v>
      </c>
      <c r="I71" s="39"/>
      <c r="J71" s="39"/>
      <c r="K71" s="39"/>
      <c r="L71" s="39"/>
      <c r="M71" s="39"/>
      <c r="N71" s="39"/>
      <c r="O71" s="39"/>
      <c r="P71" s="39"/>
      <c r="Q71" s="39"/>
    </row>
    <row r="72" spans="1:17" ht="38.25">
      <c r="A72" s="13" t="s">
        <v>155</v>
      </c>
      <c r="B72" s="58" t="s">
        <v>94</v>
      </c>
      <c r="C72" s="15" t="s">
        <v>188</v>
      </c>
      <c r="D72" s="39" t="s">
        <v>127</v>
      </c>
      <c r="E72" s="26" t="s">
        <v>92</v>
      </c>
      <c r="F72" s="64">
        <f t="shared" si="2"/>
        <v>490.205</v>
      </c>
      <c r="G72" s="30"/>
      <c r="H72" s="39">
        <v>390.205</v>
      </c>
      <c r="I72" s="79">
        <v>100</v>
      </c>
      <c r="J72" s="39"/>
      <c r="K72" s="39"/>
      <c r="L72" s="42"/>
      <c r="M72" s="39"/>
      <c r="N72" s="39"/>
      <c r="O72" s="39"/>
      <c r="P72" s="39"/>
      <c r="Q72" s="39"/>
    </row>
    <row r="73" spans="1:17" ht="102">
      <c r="A73" s="13" t="s">
        <v>156</v>
      </c>
      <c r="B73" s="24" t="s">
        <v>100</v>
      </c>
      <c r="C73" s="15" t="s">
        <v>188</v>
      </c>
      <c r="D73" s="39">
        <v>2011</v>
      </c>
      <c r="E73" s="26" t="s">
        <v>92</v>
      </c>
      <c r="F73" s="64">
        <f t="shared" si="2"/>
        <v>75</v>
      </c>
      <c r="G73" s="85"/>
      <c r="H73" s="79">
        <v>75</v>
      </c>
      <c r="I73" s="79"/>
      <c r="J73" s="39"/>
      <c r="K73" s="39"/>
      <c r="L73" s="39"/>
      <c r="M73" s="39"/>
      <c r="N73" s="39"/>
      <c r="O73" s="39"/>
      <c r="P73" s="39"/>
      <c r="Q73" s="39"/>
    </row>
    <row r="74" spans="1:17" ht="38.25">
      <c r="A74" s="13" t="s">
        <v>157</v>
      </c>
      <c r="B74" s="58" t="s">
        <v>96</v>
      </c>
      <c r="C74" s="15" t="s">
        <v>188</v>
      </c>
      <c r="D74" s="39">
        <v>2011</v>
      </c>
      <c r="E74" s="26" t="s">
        <v>92</v>
      </c>
      <c r="F74" s="64">
        <f t="shared" si="2"/>
        <v>19.54</v>
      </c>
      <c r="G74" s="85"/>
      <c r="H74" s="79">
        <v>19.54</v>
      </c>
      <c r="I74" s="79"/>
      <c r="J74" s="39"/>
      <c r="K74" s="39"/>
      <c r="L74" s="42"/>
      <c r="M74" s="39"/>
      <c r="N74" s="39"/>
      <c r="O74" s="39"/>
      <c r="P74" s="39"/>
      <c r="Q74" s="39"/>
    </row>
    <row r="75" spans="1:17" ht="25.5">
      <c r="A75" s="13" t="s">
        <v>158</v>
      </c>
      <c r="B75" s="62" t="s">
        <v>111</v>
      </c>
      <c r="C75" s="15" t="s">
        <v>188</v>
      </c>
      <c r="D75" s="39">
        <v>2011</v>
      </c>
      <c r="E75" s="26" t="s">
        <v>92</v>
      </c>
      <c r="F75" s="64">
        <f t="shared" si="2"/>
        <v>39.893</v>
      </c>
      <c r="G75" s="30"/>
      <c r="H75" s="39">
        <v>39.893</v>
      </c>
      <c r="I75" s="39"/>
      <c r="J75" s="39"/>
      <c r="K75" s="39"/>
      <c r="L75" s="39"/>
      <c r="M75" s="39"/>
      <c r="N75" s="39"/>
      <c r="O75" s="39"/>
      <c r="P75" s="39"/>
      <c r="Q75" s="39"/>
    </row>
    <row r="76" spans="1:17" ht="25.5">
      <c r="A76" s="13" t="s">
        <v>159</v>
      </c>
      <c r="B76" s="58" t="s">
        <v>112</v>
      </c>
      <c r="C76" s="15" t="s">
        <v>188</v>
      </c>
      <c r="D76" s="39">
        <v>2011</v>
      </c>
      <c r="E76" s="26" t="s">
        <v>92</v>
      </c>
      <c r="F76" s="64">
        <f t="shared" si="2"/>
        <v>707.643</v>
      </c>
      <c r="G76" s="85"/>
      <c r="H76" s="79">
        <v>707.643</v>
      </c>
      <c r="I76" s="39"/>
      <c r="J76" s="39"/>
      <c r="K76" s="39"/>
      <c r="L76" s="42"/>
      <c r="M76" s="39"/>
      <c r="N76" s="39"/>
      <c r="O76" s="39"/>
      <c r="P76" s="39"/>
      <c r="Q76" s="39"/>
    </row>
    <row r="77" spans="1:17" ht="25.5">
      <c r="A77" s="13" t="s">
        <v>160</v>
      </c>
      <c r="B77" s="36" t="s">
        <v>113</v>
      </c>
      <c r="C77" s="15" t="s">
        <v>188</v>
      </c>
      <c r="D77" s="39">
        <v>2011</v>
      </c>
      <c r="E77" s="26" t="s">
        <v>92</v>
      </c>
      <c r="F77" s="64">
        <f t="shared" si="2"/>
        <v>284</v>
      </c>
      <c r="G77" s="79"/>
      <c r="H77" s="79">
        <v>284</v>
      </c>
      <c r="I77" s="39"/>
      <c r="J77" s="39"/>
      <c r="K77" s="39"/>
      <c r="L77" s="42"/>
      <c r="M77" s="39"/>
      <c r="N77" s="39"/>
      <c r="O77" s="39"/>
      <c r="P77" s="39"/>
      <c r="Q77" s="39"/>
    </row>
    <row r="78" spans="1:17" ht="127.5">
      <c r="A78" s="13" t="s">
        <v>161</v>
      </c>
      <c r="B78" s="58" t="s">
        <v>104</v>
      </c>
      <c r="C78" s="15" t="s">
        <v>188</v>
      </c>
      <c r="D78" s="39">
        <v>2011</v>
      </c>
      <c r="E78" s="26" t="s">
        <v>92</v>
      </c>
      <c r="F78" s="64">
        <f t="shared" si="2"/>
        <v>75.461</v>
      </c>
      <c r="G78" s="85"/>
      <c r="H78" s="79">
        <v>75.461</v>
      </c>
      <c r="I78" s="39"/>
      <c r="J78" s="39"/>
      <c r="K78" s="39"/>
      <c r="L78" s="42"/>
      <c r="M78" s="39"/>
      <c r="N78" s="39"/>
      <c r="O78" s="39"/>
      <c r="P78" s="39"/>
      <c r="Q78" s="39"/>
    </row>
    <row r="79" spans="1:17" ht="89.25">
      <c r="A79" s="31" t="s">
        <v>218</v>
      </c>
      <c r="B79" s="58" t="s">
        <v>98</v>
      </c>
      <c r="C79" s="15" t="s">
        <v>188</v>
      </c>
      <c r="D79" s="39">
        <v>2011</v>
      </c>
      <c r="E79" s="26" t="s">
        <v>92</v>
      </c>
      <c r="F79" s="64">
        <f t="shared" si="2"/>
        <v>4.9</v>
      </c>
      <c r="G79" s="85"/>
      <c r="H79" s="79">
        <v>4.9</v>
      </c>
      <c r="I79" s="79"/>
      <c r="J79" s="79"/>
      <c r="K79" s="39"/>
      <c r="L79" s="42"/>
      <c r="M79" s="39"/>
      <c r="N79" s="39"/>
      <c r="O79" s="39"/>
      <c r="P79" s="39"/>
      <c r="Q79" s="39"/>
    </row>
    <row r="80" spans="1:18" ht="25.5">
      <c r="A80" s="46"/>
      <c r="B80" s="60" t="s">
        <v>116</v>
      </c>
      <c r="C80" s="37"/>
      <c r="D80" s="38"/>
      <c r="E80" s="38"/>
      <c r="F80" s="91">
        <f>SUM(F67:F79)</f>
        <v>3474</v>
      </c>
      <c r="G80" s="91">
        <f>SUM(G67:G79)</f>
        <v>92</v>
      </c>
      <c r="H80" s="91">
        <f>SUM(H67:H79)</f>
        <v>2800</v>
      </c>
      <c r="I80" s="91">
        <f>SUM(I67:I79)</f>
        <v>582</v>
      </c>
      <c r="J80" s="91">
        <f>SUM(J67:J79)</f>
        <v>0</v>
      </c>
      <c r="K80" s="91">
        <v>0</v>
      </c>
      <c r="L80" s="92"/>
      <c r="M80" s="91"/>
      <c r="N80" s="91"/>
      <c r="O80" s="91"/>
      <c r="P80" s="91"/>
      <c r="Q80" s="93"/>
      <c r="R80" s="113"/>
    </row>
    <row r="81" spans="1:17" ht="25.5">
      <c r="A81" s="13" t="s">
        <v>162</v>
      </c>
      <c r="B81" s="61" t="s">
        <v>114</v>
      </c>
      <c r="C81" s="23"/>
      <c r="D81" s="30"/>
      <c r="E81" s="30"/>
      <c r="F81" s="30"/>
      <c r="G81" s="30"/>
      <c r="H81" s="30"/>
      <c r="I81" s="30"/>
      <c r="J81" s="30"/>
      <c r="K81" s="30"/>
      <c r="L81" s="41"/>
      <c r="M81" s="30"/>
      <c r="N81" s="30"/>
      <c r="O81" s="30"/>
      <c r="P81" s="30"/>
      <c r="Q81" s="30"/>
    </row>
    <row r="82" spans="1:17" ht="76.5">
      <c r="A82" s="13" t="s">
        <v>163</v>
      </c>
      <c r="B82" s="24" t="s">
        <v>85</v>
      </c>
      <c r="C82" s="2" t="s">
        <v>114</v>
      </c>
      <c r="D82" s="13" t="s">
        <v>86</v>
      </c>
      <c r="E82" s="26" t="s">
        <v>71</v>
      </c>
      <c r="F82" s="43">
        <v>0.15</v>
      </c>
      <c r="G82" s="43">
        <v>0.03</v>
      </c>
      <c r="H82" s="43">
        <v>0.03</v>
      </c>
      <c r="I82" s="43">
        <v>0.03</v>
      </c>
      <c r="J82" s="43">
        <v>0.03</v>
      </c>
      <c r="K82" s="43">
        <v>0.03</v>
      </c>
      <c r="L82" s="41"/>
      <c r="M82" s="30"/>
      <c r="N82" s="30"/>
      <c r="O82" s="30"/>
      <c r="P82" s="30"/>
      <c r="Q82" s="30"/>
    </row>
    <row r="83" spans="1:17" ht="63.75">
      <c r="A83" s="13" t="s">
        <v>164</v>
      </c>
      <c r="B83" s="58" t="s">
        <v>87</v>
      </c>
      <c r="C83" s="2" t="s">
        <v>114</v>
      </c>
      <c r="D83" s="13">
        <v>2010</v>
      </c>
      <c r="E83" s="33" t="s">
        <v>92</v>
      </c>
      <c r="F83" s="34"/>
      <c r="G83" s="34"/>
      <c r="H83" s="34"/>
      <c r="I83" s="34"/>
      <c r="J83" s="34"/>
      <c r="K83" s="34"/>
      <c r="L83" s="41"/>
      <c r="M83" s="30"/>
      <c r="N83" s="30"/>
      <c r="O83" s="30"/>
      <c r="P83" s="30"/>
      <c r="Q83" s="30"/>
    </row>
    <row r="84" spans="1:17" ht="12.75">
      <c r="A84" s="13"/>
      <c r="B84" s="59" t="s">
        <v>108</v>
      </c>
      <c r="C84" s="25"/>
      <c r="D84" s="13"/>
      <c r="E84" s="26"/>
      <c r="F84" s="64">
        <f>G84+H84+I84+J84+K84+L84+M84+N84+O84+P84+Q84</f>
        <v>99</v>
      </c>
      <c r="G84" s="64">
        <v>99</v>
      </c>
      <c r="H84" s="81"/>
      <c r="I84" s="77"/>
      <c r="J84" s="77"/>
      <c r="K84" s="13"/>
      <c r="L84" s="41"/>
      <c r="M84" s="30"/>
      <c r="N84" s="30"/>
      <c r="O84" s="30"/>
      <c r="P84" s="30"/>
      <c r="Q84" s="30"/>
    </row>
    <row r="85" spans="1:17" ht="51">
      <c r="A85" s="13" t="s">
        <v>165</v>
      </c>
      <c r="B85" s="58" t="s">
        <v>91</v>
      </c>
      <c r="C85" s="12" t="s">
        <v>33</v>
      </c>
      <c r="D85" s="39" t="s">
        <v>127</v>
      </c>
      <c r="E85" s="26" t="s">
        <v>92</v>
      </c>
      <c r="F85" s="64">
        <f>G85+H85+I85+J85+K85+L85+M85+N85+O85+P85+Q85</f>
        <v>137.77100000000002</v>
      </c>
      <c r="G85" s="39"/>
      <c r="H85" s="39">
        <v>48.107</v>
      </c>
      <c r="I85" s="39">
        <v>89.664</v>
      </c>
      <c r="J85" s="30"/>
      <c r="K85" s="30"/>
      <c r="L85" s="41"/>
      <c r="M85" s="30"/>
      <c r="N85" s="30"/>
      <c r="O85" s="30"/>
      <c r="P85" s="30"/>
      <c r="Q85" s="30"/>
    </row>
    <row r="86" spans="1:17" ht="38.25">
      <c r="A86" s="13" t="s">
        <v>219</v>
      </c>
      <c r="B86" s="58" t="s">
        <v>205</v>
      </c>
      <c r="C86" s="2" t="s">
        <v>114</v>
      </c>
      <c r="D86" s="39">
        <v>2013</v>
      </c>
      <c r="E86" s="26" t="s">
        <v>92</v>
      </c>
      <c r="F86" s="64">
        <f>G86+H86+I86+J86+K86+L86+M86+N86+O86+P86+Q86</f>
        <v>241</v>
      </c>
      <c r="G86" s="39"/>
      <c r="H86" s="39"/>
      <c r="I86" s="39"/>
      <c r="J86" s="79">
        <v>241</v>
      </c>
      <c r="K86" s="39"/>
      <c r="L86" s="42"/>
      <c r="M86" s="39"/>
      <c r="N86" s="39"/>
      <c r="O86" s="39"/>
      <c r="P86" s="39"/>
      <c r="Q86" s="39"/>
    </row>
    <row r="87" spans="1:17" ht="51">
      <c r="A87" s="13" t="s">
        <v>220</v>
      </c>
      <c r="B87" s="58" t="s">
        <v>115</v>
      </c>
      <c r="C87" s="2" t="s">
        <v>114</v>
      </c>
      <c r="D87" s="39">
        <v>2011</v>
      </c>
      <c r="E87" s="26" t="s">
        <v>92</v>
      </c>
      <c r="F87" s="64">
        <f>G87+H87+I87+J87+K87+L87+M87+N87+O87+P87+Q87</f>
        <v>151.893</v>
      </c>
      <c r="G87" s="39"/>
      <c r="H87" s="39">
        <v>151.893</v>
      </c>
      <c r="I87" s="80"/>
      <c r="J87" s="39"/>
      <c r="K87" s="39"/>
      <c r="L87" s="41"/>
      <c r="M87" s="30"/>
      <c r="N87" s="30"/>
      <c r="O87" s="30"/>
      <c r="P87" s="30"/>
      <c r="Q87" s="30"/>
    </row>
    <row r="88" spans="1:18" ht="25.5" customHeight="1">
      <c r="A88" s="131"/>
      <c r="B88" s="128" t="s">
        <v>117</v>
      </c>
      <c r="C88" s="129"/>
      <c r="D88" s="130"/>
      <c r="E88" s="117" t="s">
        <v>92</v>
      </c>
      <c r="F88" s="91">
        <f>SUM(F84:F87)</f>
        <v>629.664</v>
      </c>
      <c r="G88" s="91">
        <f>SUM(G84:G87)</f>
        <v>99</v>
      </c>
      <c r="H88" s="91">
        <f>SUM(H84:H87)</f>
        <v>200</v>
      </c>
      <c r="I88" s="91">
        <f>SUM(I84:I87)</f>
        <v>89.664</v>
      </c>
      <c r="J88" s="91">
        <f>SUM(J84,J85,J86,J87)</f>
        <v>241</v>
      </c>
      <c r="K88" s="91">
        <f>SUM(K83:K87)</f>
        <v>0</v>
      </c>
      <c r="L88" s="92"/>
      <c r="M88" s="91"/>
      <c r="N88" s="91"/>
      <c r="O88" s="91"/>
      <c r="P88" s="91"/>
      <c r="Q88" s="93"/>
      <c r="R88" s="113"/>
    </row>
    <row r="89" spans="1:17" ht="12.75">
      <c r="A89" s="13" t="s">
        <v>166</v>
      </c>
      <c r="B89" s="61" t="s">
        <v>118</v>
      </c>
      <c r="C89" s="23"/>
      <c r="D89" s="30"/>
      <c r="E89" s="30"/>
      <c r="F89" s="30"/>
      <c r="G89" s="30"/>
      <c r="H89" s="30"/>
      <c r="I89" s="30"/>
      <c r="J89" s="30"/>
      <c r="K89" s="30"/>
      <c r="L89" s="41"/>
      <c r="M89" s="30"/>
      <c r="N89" s="30"/>
      <c r="O89" s="30"/>
      <c r="P89" s="30"/>
      <c r="Q89" s="30"/>
    </row>
    <row r="90" spans="1:17" ht="76.5">
      <c r="A90" s="13" t="s">
        <v>167</v>
      </c>
      <c r="B90" s="24" t="s">
        <v>85</v>
      </c>
      <c r="C90" s="44" t="s">
        <v>224</v>
      </c>
      <c r="D90" s="13" t="s">
        <v>86</v>
      </c>
      <c r="E90" s="26" t="s">
        <v>71</v>
      </c>
      <c r="F90" s="43">
        <v>0.15</v>
      </c>
      <c r="G90" s="43">
        <v>0.03</v>
      </c>
      <c r="H90" s="43">
        <v>0.03</v>
      </c>
      <c r="I90" s="43">
        <v>0.03</v>
      </c>
      <c r="J90" s="43">
        <v>0.03</v>
      </c>
      <c r="K90" s="43">
        <v>0.03</v>
      </c>
      <c r="L90" s="41"/>
      <c r="M90" s="30"/>
      <c r="N90" s="30"/>
      <c r="O90" s="30"/>
      <c r="P90" s="30"/>
      <c r="Q90" s="30"/>
    </row>
    <row r="91" spans="1:17" ht="63.75">
      <c r="A91" s="13" t="s">
        <v>168</v>
      </c>
      <c r="B91" s="58" t="s">
        <v>87</v>
      </c>
      <c r="C91" s="44" t="s">
        <v>224</v>
      </c>
      <c r="D91" s="13">
        <v>2010</v>
      </c>
      <c r="E91" s="33" t="s">
        <v>92</v>
      </c>
      <c r="F91" s="34"/>
      <c r="G91" s="34"/>
      <c r="H91" s="34"/>
      <c r="I91" s="34"/>
      <c r="J91" s="34"/>
      <c r="K91" s="34"/>
      <c r="L91" s="41"/>
      <c r="M91" s="30"/>
      <c r="N91" s="30"/>
      <c r="O91" s="30"/>
      <c r="P91" s="30"/>
      <c r="Q91" s="30"/>
    </row>
    <row r="92" spans="1:17" ht="12.75">
      <c r="A92" s="13"/>
      <c r="B92" s="59" t="s">
        <v>108</v>
      </c>
      <c r="C92" s="25"/>
      <c r="D92" s="13"/>
      <c r="E92" s="26"/>
      <c r="F92" s="64">
        <f>G92+H92+I92+J92+K92+L92+M92+N92+O92+P92+Q92</f>
        <v>86</v>
      </c>
      <c r="G92" s="64">
        <v>86</v>
      </c>
      <c r="H92" s="81"/>
      <c r="I92" s="77"/>
      <c r="J92" s="77"/>
      <c r="K92" s="13"/>
      <c r="L92" s="41"/>
      <c r="M92" s="30"/>
      <c r="N92" s="30"/>
      <c r="O92" s="30"/>
      <c r="P92" s="30"/>
      <c r="Q92" s="30"/>
    </row>
    <row r="93" spans="1:17" ht="51">
      <c r="A93" s="13" t="s">
        <v>169</v>
      </c>
      <c r="B93" s="58" t="s">
        <v>91</v>
      </c>
      <c r="C93" s="12" t="s">
        <v>33</v>
      </c>
      <c r="D93" s="39" t="s">
        <v>127</v>
      </c>
      <c r="E93" s="33" t="s">
        <v>92</v>
      </c>
      <c r="F93" s="64">
        <f>G93+H93+I93+J93+K93+L93+M93+N93+O93+P93+Q93</f>
        <v>79.55600000000001</v>
      </c>
      <c r="G93" s="30"/>
      <c r="H93" s="79">
        <v>45.328</v>
      </c>
      <c r="I93" s="39">
        <v>34.228</v>
      </c>
      <c r="J93" s="30"/>
      <c r="K93" s="30"/>
      <c r="L93" s="41"/>
      <c r="M93" s="30"/>
      <c r="N93" s="30"/>
      <c r="O93" s="30"/>
      <c r="P93" s="30"/>
      <c r="Q93" s="30"/>
    </row>
    <row r="94" spans="1:17" ht="38.25">
      <c r="A94" s="13" t="s">
        <v>170</v>
      </c>
      <c r="B94" s="58" t="s">
        <v>82</v>
      </c>
      <c r="C94" s="44" t="s">
        <v>224</v>
      </c>
      <c r="D94" s="39" t="s">
        <v>190</v>
      </c>
      <c r="E94" s="33" t="s">
        <v>92</v>
      </c>
      <c r="F94" s="64">
        <f>G94+H94+I94+J94+K94+L94+M94+N94+O94+P94+Q94</f>
        <v>7.672</v>
      </c>
      <c r="G94" s="85"/>
      <c r="H94" s="79">
        <v>7.672</v>
      </c>
      <c r="I94" s="79"/>
      <c r="J94" s="79"/>
      <c r="K94" s="39"/>
      <c r="L94" s="42"/>
      <c r="M94" s="39"/>
      <c r="N94" s="39"/>
      <c r="O94" s="39"/>
      <c r="P94" s="39"/>
      <c r="Q94" s="39"/>
    </row>
    <row r="95" spans="1:17" ht="25.5">
      <c r="A95" s="125" t="s">
        <v>221</v>
      </c>
      <c r="B95" s="124" t="s">
        <v>119</v>
      </c>
      <c r="C95" s="133" t="s">
        <v>224</v>
      </c>
      <c r="D95" s="134" t="s">
        <v>190</v>
      </c>
      <c r="E95" s="33" t="s">
        <v>92</v>
      </c>
      <c r="F95" s="64">
        <f>G95+H95+I95+J95+K95+L95+M95+N95+O95+P95+Q95</f>
        <v>89</v>
      </c>
      <c r="G95" s="85"/>
      <c r="H95" s="79">
        <v>89</v>
      </c>
      <c r="I95" s="79"/>
      <c r="J95" s="79"/>
      <c r="K95" s="39"/>
      <c r="L95" s="42"/>
      <c r="M95" s="39"/>
      <c r="N95" s="39"/>
      <c r="O95" s="39"/>
      <c r="P95" s="39"/>
      <c r="Q95" s="39"/>
    </row>
    <row r="96" spans="1:17" ht="25.5" customHeight="1">
      <c r="A96" s="131"/>
      <c r="B96" s="128" t="s">
        <v>120</v>
      </c>
      <c r="C96" s="129"/>
      <c r="D96" s="130"/>
      <c r="E96" s="117" t="s">
        <v>92</v>
      </c>
      <c r="F96" s="91">
        <f>SUM(F92,F93,F94,F95)</f>
        <v>262.228</v>
      </c>
      <c r="G96" s="91">
        <f>SUM(G92:G95)</f>
        <v>86</v>
      </c>
      <c r="H96" s="91">
        <f>SUM(H92:H95)</f>
        <v>142</v>
      </c>
      <c r="I96" s="91">
        <f>SUM(I92:I95)</f>
        <v>34.228</v>
      </c>
      <c r="J96" s="91">
        <f>SUM(J92,J93,J94,J95)</f>
        <v>0</v>
      </c>
      <c r="K96" s="91">
        <f>SUM(K91:K95)</f>
        <v>0</v>
      </c>
      <c r="L96" s="92"/>
      <c r="M96" s="91"/>
      <c r="N96" s="91"/>
      <c r="O96" s="91"/>
      <c r="P96" s="91"/>
      <c r="Q96" s="91"/>
    </row>
    <row r="97" spans="1:17" ht="57" customHeight="1">
      <c r="A97" s="161" t="s">
        <v>174</v>
      </c>
      <c r="B97" s="163" t="s">
        <v>249</v>
      </c>
      <c r="C97" s="165" t="s">
        <v>248</v>
      </c>
      <c r="D97" s="161">
        <v>2013</v>
      </c>
      <c r="E97" s="42" t="s">
        <v>92</v>
      </c>
      <c r="F97" s="79">
        <v>87.5</v>
      </c>
      <c r="G97" s="79"/>
      <c r="H97" s="79"/>
      <c r="I97" s="79"/>
      <c r="J97" s="79">
        <v>87.5</v>
      </c>
      <c r="K97" s="79"/>
      <c r="L97" s="120"/>
      <c r="M97" s="79"/>
      <c r="N97" s="79"/>
      <c r="O97" s="79"/>
      <c r="P97" s="79"/>
      <c r="Q97" s="79"/>
    </row>
    <row r="98" spans="1:17" ht="51" customHeight="1">
      <c r="A98" s="162"/>
      <c r="B98" s="164"/>
      <c r="C98" s="166"/>
      <c r="D98" s="162"/>
      <c r="E98" s="42" t="s">
        <v>247</v>
      </c>
      <c r="F98" s="79">
        <v>350</v>
      </c>
      <c r="G98" s="79"/>
      <c r="H98" s="79"/>
      <c r="I98" s="79"/>
      <c r="J98" s="79">
        <v>350</v>
      </c>
      <c r="K98" s="79"/>
      <c r="L98" s="120"/>
      <c r="M98" s="79"/>
      <c r="N98" s="79"/>
      <c r="O98" s="79"/>
      <c r="P98" s="79"/>
      <c r="Q98" s="79"/>
    </row>
    <row r="99" spans="1:18" ht="25.5">
      <c r="A99" s="149"/>
      <c r="B99" s="151" t="s">
        <v>121</v>
      </c>
      <c r="C99" s="153"/>
      <c r="D99" s="155"/>
      <c r="E99" s="119" t="s">
        <v>92</v>
      </c>
      <c r="F99" s="126">
        <f>F96+F88+F80+F63+F41+F24+K99+L99+M99+N99+O99+P99+Q99+F97</f>
        <v>30728.273999999998</v>
      </c>
      <c r="G99" s="114">
        <f>G96+G88+G80+G63+G41+G24</f>
        <v>2610</v>
      </c>
      <c r="H99" s="114">
        <f>H96+H88+H80+H63+H41+H24</f>
        <v>4824</v>
      </c>
      <c r="I99" s="114">
        <f>I96+I88+I80+I63+I41+I24</f>
        <v>1723.796</v>
      </c>
      <c r="J99" s="121">
        <f>J96+J88+J80+J63+J41+J24+J97</f>
        <v>2211.478</v>
      </c>
      <c r="K99" s="114">
        <f>SUM(K24,K41,K63+K88,K96:K97)</f>
        <v>700</v>
      </c>
      <c r="L99" s="114">
        <v>3000</v>
      </c>
      <c r="M99" s="114">
        <v>3000</v>
      </c>
      <c r="N99" s="114">
        <v>3000</v>
      </c>
      <c r="O99" s="114">
        <v>3000</v>
      </c>
      <c r="P99" s="114">
        <v>3000</v>
      </c>
      <c r="Q99" s="114">
        <v>3000</v>
      </c>
      <c r="R99" s="111"/>
    </row>
    <row r="100" spans="1:18" ht="25.5">
      <c r="A100" s="150"/>
      <c r="B100" s="152"/>
      <c r="C100" s="154"/>
      <c r="D100" s="156"/>
      <c r="E100" s="119" t="s">
        <v>247</v>
      </c>
      <c r="F100" s="121">
        <f>SUM(F42,F98)</f>
        <v>792.031</v>
      </c>
      <c r="G100" s="114"/>
      <c r="H100" s="114"/>
      <c r="I100" s="114"/>
      <c r="J100" s="121">
        <f>SUM(J42,J98)</f>
        <v>792.031</v>
      </c>
      <c r="K100" s="114"/>
      <c r="L100" s="114"/>
      <c r="M100" s="114"/>
      <c r="N100" s="114"/>
      <c r="O100" s="114"/>
      <c r="P100" s="114"/>
      <c r="Q100" s="118"/>
      <c r="R100" s="111"/>
    </row>
    <row r="101" spans="1:17" ht="15.75">
      <c r="A101" s="13"/>
      <c r="B101" s="181" t="s">
        <v>18</v>
      </c>
      <c r="C101" s="182"/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3"/>
    </row>
    <row r="102" spans="1:17" ht="12.75">
      <c r="A102" s="13"/>
      <c r="B102" s="170" t="s">
        <v>171</v>
      </c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2"/>
    </row>
    <row r="103" spans="1:17" ht="127.5">
      <c r="A103" s="13" t="s">
        <v>129</v>
      </c>
      <c r="B103" s="58" t="s">
        <v>192</v>
      </c>
      <c r="C103" s="2" t="s">
        <v>195</v>
      </c>
      <c r="D103" s="13" t="s">
        <v>193</v>
      </c>
      <c r="E103" s="26" t="s">
        <v>194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45"/>
    </row>
    <row r="104" spans="1:17" ht="180.75" customHeight="1">
      <c r="A104" s="13" t="s">
        <v>128</v>
      </c>
      <c r="B104" s="58" t="s">
        <v>225</v>
      </c>
      <c r="C104" s="2" t="s">
        <v>126</v>
      </c>
      <c r="D104" s="15" t="s">
        <v>196</v>
      </c>
      <c r="E104" s="26" t="s">
        <v>194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45"/>
    </row>
    <row r="105" spans="1:17" ht="12.75">
      <c r="A105" s="13"/>
      <c r="B105" s="170" t="s">
        <v>173</v>
      </c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2"/>
    </row>
    <row r="106" spans="1:17" ht="78" customHeight="1">
      <c r="A106" s="13" t="s">
        <v>129</v>
      </c>
      <c r="B106" s="63" t="s">
        <v>125</v>
      </c>
      <c r="C106" s="24" t="s">
        <v>229</v>
      </c>
      <c r="D106" s="34" t="s">
        <v>127</v>
      </c>
      <c r="E106" s="24" t="s">
        <v>244</v>
      </c>
      <c r="F106" s="34"/>
      <c r="G106" s="13"/>
      <c r="H106" s="13"/>
      <c r="I106" s="13"/>
      <c r="J106" s="13"/>
      <c r="K106" s="13"/>
      <c r="L106" s="15"/>
      <c r="M106" s="39"/>
      <c r="N106" s="39"/>
      <c r="O106" s="39"/>
      <c r="P106" s="39"/>
      <c r="Q106" s="49"/>
    </row>
    <row r="107" spans="1:17" ht="12.75">
      <c r="A107" s="13"/>
      <c r="B107" s="59" t="s">
        <v>228</v>
      </c>
      <c r="C107" s="22"/>
      <c r="D107" s="28"/>
      <c r="E107" s="22"/>
      <c r="F107" s="77">
        <f aca="true" t="shared" si="3" ref="F107:F112">G107+H107+I107+J107+K107+L107+M107+N107+O107+P107+Q107</f>
        <v>45746.546</v>
      </c>
      <c r="G107" s="77"/>
      <c r="H107" s="77">
        <v>3822</v>
      </c>
      <c r="I107" s="77">
        <v>10400</v>
      </c>
      <c r="J107" s="77">
        <v>31524.546</v>
      </c>
      <c r="K107" s="77"/>
      <c r="L107" s="64"/>
      <c r="M107" s="79"/>
      <c r="N107" s="79"/>
      <c r="O107" s="79"/>
      <c r="P107" s="79"/>
      <c r="Q107" s="90"/>
    </row>
    <row r="108" spans="1:17" ht="12.75">
      <c r="A108" s="13"/>
      <c r="B108" s="59" t="s">
        <v>226</v>
      </c>
      <c r="C108" s="22"/>
      <c r="D108" s="28"/>
      <c r="E108" s="22"/>
      <c r="F108" s="77">
        <f t="shared" si="3"/>
        <v>962.5</v>
      </c>
      <c r="G108" s="77"/>
      <c r="H108" s="77">
        <v>962.5</v>
      </c>
      <c r="I108" s="77"/>
      <c r="J108" s="77"/>
      <c r="K108" s="77"/>
      <c r="L108" s="64"/>
      <c r="M108" s="79"/>
      <c r="N108" s="79"/>
      <c r="O108" s="79"/>
      <c r="P108" s="79"/>
      <c r="Q108" s="90"/>
    </row>
    <row r="109" spans="1:17" ht="12.75">
      <c r="A109" s="13"/>
      <c r="B109" s="59" t="s">
        <v>234</v>
      </c>
      <c r="C109" s="22"/>
      <c r="D109" s="28"/>
      <c r="E109" s="22"/>
      <c r="F109" s="77">
        <f t="shared" si="3"/>
        <v>4524.9400000000005</v>
      </c>
      <c r="G109" s="77"/>
      <c r="H109" s="77">
        <v>1295</v>
      </c>
      <c r="I109" s="77"/>
      <c r="J109" s="77">
        <v>3229.94</v>
      </c>
      <c r="K109" s="77"/>
      <c r="L109" s="64"/>
      <c r="M109" s="79"/>
      <c r="N109" s="79"/>
      <c r="O109" s="79"/>
      <c r="P109" s="79"/>
      <c r="Q109" s="90"/>
    </row>
    <row r="110" spans="1:17" ht="12.75">
      <c r="A110" s="13"/>
      <c r="B110" s="59" t="s">
        <v>227</v>
      </c>
      <c r="C110" s="22"/>
      <c r="D110" s="28"/>
      <c r="E110" s="22"/>
      <c r="F110" s="77">
        <f t="shared" si="3"/>
        <v>1277.95</v>
      </c>
      <c r="G110" s="77"/>
      <c r="H110" s="77">
        <v>447.7</v>
      </c>
      <c r="I110" s="77"/>
      <c r="J110" s="77">
        <v>830.25</v>
      </c>
      <c r="K110" s="77"/>
      <c r="L110" s="64"/>
      <c r="M110" s="79"/>
      <c r="N110" s="79"/>
      <c r="O110" s="79"/>
      <c r="P110" s="79"/>
      <c r="Q110" s="90"/>
    </row>
    <row r="111" spans="1:17" ht="66" customHeight="1">
      <c r="A111" s="13" t="s">
        <v>128</v>
      </c>
      <c r="B111" s="58" t="s">
        <v>130</v>
      </c>
      <c r="C111" s="24" t="s">
        <v>243</v>
      </c>
      <c r="D111" s="13">
        <v>2011</v>
      </c>
      <c r="E111" s="24" t="s">
        <v>245</v>
      </c>
      <c r="F111" s="77">
        <f t="shared" si="3"/>
        <v>10949.64</v>
      </c>
      <c r="G111" s="77"/>
      <c r="H111" s="77">
        <v>10949.64</v>
      </c>
      <c r="I111" s="77"/>
      <c r="J111" s="77"/>
      <c r="K111" s="77"/>
      <c r="L111" s="64"/>
      <c r="M111" s="79"/>
      <c r="N111" s="79"/>
      <c r="O111" s="79"/>
      <c r="P111" s="79"/>
      <c r="Q111" s="90"/>
    </row>
    <row r="112" spans="1:17" ht="12.75">
      <c r="A112" s="46"/>
      <c r="B112" s="65" t="s">
        <v>131</v>
      </c>
      <c r="C112" s="37"/>
      <c r="D112" s="37"/>
      <c r="E112" s="37"/>
      <c r="F112" s="91">
        <f t="shared" si="3"/>
        <v>63461.576</v>
      </c>
      <c r="G112" s="94"/>
      <c r="H112" s="94">
        <f>SUM(H107:H111)</f>
        <v>17476.84</v>
      </c>
      <c r="I112" s="94">
        <f>SUM(I107:I111)</f>
        <v>10400</v>
      </c>
      <c r="J112" s="94">
        <f>SUM(J107:J111)</f>
        <v>35584.736</v>
      </c>
      <c r="K112" s="94">
        <v>0</v>
      </c>
      <c r="L112" s="95"/>
      <c r="M112" s="94"/>
      <c r="N112" s="94"/>
      <c r="O112" s="94"/>
      <c r="P112" s="94"/>
      <c r="Q112" s="96"/>
    </row>
    <row r="113" spans="1:17" ht="15.75">
      <c r="A113" s="13"/>
      <c r="B113" s="181" t="s">
        <v>19</v>
      </c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3"/>
    </row>
    <row r="114" spans="1:17" ht="12.75">
      <c r="A114" s="13"/>
      <c r="B114" s="186" t="s">
        <v>23</v>
      </c>
      <c r="C114" s="187"/>
      <c r="D114" s="187"/>
      <c r="E114" s="187"/>
      <c r="F114" s="187"/>
      <c r="G114" s="187"/>
      <c r="H114" s="187"/>
      <c r="I114" s="187"/>
      <c r="J114" s="187"/>
      <c r="K114" s="187"/>
      <c r="L114" s="187"/>
      <c r="M114" s="187"/>
      <c r="N114" s="187"/>
      <c r="O114" s="187"/>
      <c r="P114" s="187"/>
      <c r="Q114" s="188"/>
    </row>
    <row r="115" spans="1:17" ht="12.75">
      <c r="A115" s="13"/>
      <c r="B115" s="170" t="s">
        <v>135</v>
      </c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2"/>
    </row>
    <row r="116" spans="1:17" ht="63.75">
      <c r="A116" s="13" t="s">
        <v>129</v>
      </c>
      <c r="B116" s="66" t="s">
        <v>55</v>
      </c>
      <c r="C116" s="12" t="s">
        <v>60</v>
      </c>
      <c r="D116" s="13" t="s">
        <v>58</v>
      </c>
      <c r="E116" s="18"/>
      <c r="F116" s="77">
        <f>G116+H116+I116+J116+K116+L116+M116+N116+O116+P116+Q116</f>
        <v>3709</v>
      </c>
      <c r="G116" s="77">
        <v>1609</v>
      </c>
      <c r="H116" s="86"/>
      <c r="I116" s="86"/>
      <c r="J116" s="86"/>
      <c r="K116" s="86"/>
      <c r="L116" s="77">
        <v>2100</v>
      </c>
      <c r="M116" s="86"/>
      <c r="N116" s="86"/>
      <c r="O116" s="86"/>
      <c r="P116" s="86"/>
      <c r="Q116" s="88"/>
    </row>
    <row r="117" spans="1:17" ht="25.5">
      <c r="A117" s="13" t="s">
        <v>128</v>
      </c>
      <c r="B117" s="67" t="s">
        <v>56</v>
      </c>
      <c r="C117" s="13" t="s">
        <v>61</v>
      </c>
      <c r="D117" s="13" t="s">
        <v>59</v>
      </c>
      <c r="E117" s="12" t="s">
        <v>34</v>
      </c>
      <c r="F117" s="77">
        <f>G117+H117+I117+J117+K117+L117+M117+N117+O117+P117+Q117</f>
        <v>1210</v>
      </c>
      <c r="G117" s="77">
        <v>150</v>
      </c>
      <c r="H117" s="77">
        <v>130</v>
      </c>
      <c r="I117" s="77"/>
      <c r="J117" s="77">
        <v>280</v>
      </c>
      <c r="K117" s="77">
        <v>200</v>
      </c>
      <c r="L117" s="77"/>
      <c r="M117" s="77">
        <v>200</v>
      </c>
      <c r="N117" s="77"/>
      <c r="O117" s="77">
        <v>250</v>
      </c>
      <c r="P117" s="77"/>
      <c r="Q117" s="89"/>
    </row>
    <row r="118" spans="1:17" ht="12.75">
      <c r="A118" s="10"/>
      <c r="B118" s="170" t="s">
        <v>173</v>
      </c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</row>
    <row r="119" spans="1:17" ht="54" customHeight="1">
      <c r="A119" s="13" t="s">
        <v>137</v>
      </c>
      <c r="B119" s="68" t="s">
        <v>62</v>
      </c>
      <c r="C119" s="12" t="s">
        <v>33</v>
      </c>
      <c r="D119" s="13" t="s">
        <v>246</v>
      </c>
      <c r="E119" s="12" t="s">
        <v>34</v>
      </c>
      <c r="F119" s="77">
        <f aca="true" t="shared" si="4" ref="F119:F125">G119+H119+I119+J119+K119+L119+M119+N119+O119+P119+Q119</f>
        <v>2004</v>
      </c>
      <c r="G119" s="77"/>
      <c r="H119" s="77"/>
      <c r="I119" s="77">
        <v>804</v>
      </c>
      <c r="J119" s="77"/>
      <c r="K119" s="77"/>
      <c r="L119" s="77"/>
      <c r="M119" s="77"/>
      <c r="N119" s="77">
        <v>1200</v>
      </c>
      <c r="O119" s="77"/>
      <c r="P119" s="77"/>
      <c r="Q119" s="77"/>
    </row>
    <row r="120" spans="1:17" ht="51">
      <c r="A120" s="13" t="s">
        <v>172</v>
      </c>
      <c r="B120" s="68" t="s">
        <v>57</v>
      </c>
      <c r="C120" s="13" t="s">
        <v>61</v>
      </c>
      <c r="D120" s="13" t="s">
        <v>68</v>
      </c>
      <c r="E120" s="12" t="s">
        <v>34</v>
      </c>
      <c r="F120" s="77">
        <f t="shared" si="4"/>
        <v>136591</v>
      </c>
      <c r="G120" s="77">
        <v>9300</v>
      </c>
      <c r="H120" s="77">
        <v>13667</v>
      </c>
      <c r="I120" s="77">
        <v>13208</v>
      </c>
      <c r="J120" s="77">
        <v>22591</v>
      </c>
      <c r="K120" s="77">
        <v>10200</v>
      </c>
      <c r="L120" s="77">
        <v>10800</v>
      </c>
      <c r="M120" s="77">
        <v>11400</v>
      </c>
      <c r="N120" s="77">
        <v>12100</v>
      </c>
      <c r="O120" s="77">
        <v>12800</v>
      </c>
      <c r="P120" s="77">
        <v>10262</v>
      </c>
      <c r="Q120" s="77">
        <v>10263</v>
      </c>
    </row>
    <row r="121" spans="1:17" ht="76.5">
      <c r="A121" s="13" t="s">
        <v>162</v>
      </c>
      <c r="B121" s="68" t="s">
        <v>63</v>
      </c>
      <c r="C121" s="13" t="s">
        <v>61</v>
      </c>
      <c r="D121" s="13">
        <v>2011</v>
      </c>
      <c r="E121" s="12" t="s">
        <v>34</v>
      </c>
      <c r="F121" s="77">
        <f t="shared" si="4"/>
        <v>3108</v>
      </c>
      <c r="G121" s="77"/>
      <c r="H121" s="77">
        <v>3108</v>
      </c>
      <c r="I121" s="77"/>
      <c r="J121" s="77"/>
      <c r="K121" s="77"/>
      <c r="L121" s="77"/>
      <c r="M121" s="77"/>
      <c r="N121" s="77"/>
      <c r="O121" s="77"/>
      <c r="P121" s="77"/>
      <c r="Q121" s="77"/>
    </row>
    <row r="122" spans="1:17" ht="63.75">
      <c r="A122" s="13" t="s">
        <v>166</v>
      </c>
      <c r="B122" s="68" t="s">
        <v>64</v>
      </c>
      <c r="C122" s="13" t="s">
        <v>61</v>
      </c>
      <c r="D122" s="13">
        <v>2011</v>
      </c>
      <c r="E122" s="12" t="s">
        <v>34</v>
      </c>
      <c r="F122" s="77">
        <f t="shared" si="4"/>
        <v>550</v>
      </c>
      <c r="G122" s="77"/>
      <c r="H122" s="77">
        <v>550</v>
      </c>
      <c r="I122" s="77"/>
      <c r="J122" s="77"/>
      <c r="K122" s="77"/>
      <c r="L122" s="77"/>
      <c r="M122" s="77"/>
      <c r="N122" s="77"/>
      <c r="O122" s="77"/>
      <c r="P122" s="77"/>
      <c r="Q122" s="77"/>
    </row>
    <row r="123" spans="1:17" ht="89.25">
      <c r="A123" s="13" t="s">
        <v>174</v>
      </c>
      <c r="B123" s="68" t="s">
        <v>65</v>
      </c>
      <c r="C123" s="13" t="s">
        <v>61</v>
      </c>
      <c r="D123" s="13">
        <v>2012</v>
      </c>
      <c r="E123" s="12" t="s">
        <v>34</v>
      </c>
      <c r="F123" s="77">
        <f t="shared" si="4"/>
        <v>3204</v>
      </c>
      <c r="G123" s="77"/>
      <c r="H123" s="77">
        <v>3119</v>
      </c>
      <c r="I123" s="77">
        <v>85</v>
      </c>
      <c r="J123" s="77"/>
      <c r="K123" s="77"/>
      <c r="L123" s="77"/>
      <c r="M123" s="77"/>
      <c r="N123" s="77"/>
      <c r="O123" s="77"/>
      <c r="P123" s="77"/>
      <c r="Q123" s="77"/>
    </row>
    <row r="124" spans="1:17" ht="89.25">
      <c r="A124" s="13" t="s">
        <v>175</v>
      </c>
      <c r="B124" s="68" t="s">
        <v>66</v>
      </c>
      <c r="C124" s="13" t="s">
        <v>61</v>
      </c>
      <c r="D124" s="13">
        <v>2013</v>
      </c>
      <c r="E124" s="12" t="s">
        <v>34</v>
      </c>
      <c r="F124" s="77">
        <f t="shared" si="4"/>
        <v>3588</v>
      </c>
      <c r="G124" s="77"/>
      <c r="H124" s="77"/>
      <c r="I124" s="77">
        <v>3588</v>
      </c>
      <c r="J124" s="77"/>
      <c r="K124" s="77"/>
      <c r="L124" s="77"/>
      <c r="M124" s="77"/>
      <c r="N124" s="77"/>
      <c r="O124" s="77"/>
      <c r="P124" s="77"/>
      <c r="Q124" s="77"/>
    </row>
    <row r="125" spans="1:17" ht="89.25">
      <c r="A125" s="13" t="s">
        <v>176</v>
      </c>
      <c r="B125" s="68" t="s">
        <v>66</v>
      </c>
      <c r="C125" s="13" t="s">
        <v>61</v>
      </c>
      <c r="D125" s="13">
        <v>2015</v>
      </c>
      <c r="E125" s="12" t="s">
        <v>34</v>
      </c>
      <c r="F125" s="77">
        <f t="shared" si="4"/>
        <v>3572</v>
      </c>
      <c r="G125" s="13"/>
      <c r="H125" s="13"/>
      <c r="I125" s="77">
        <v>3572</v>
      </c>
      <c r="J125" s="13"/>
      <c r="K125" s="13"/>
      <c r="L125" s="13"/>
      <c r="M125" s="13"/>
      <c r="N125" s="13"/>
      <c r="O125" s="13"/>
      <c r="P125" s="13"/>
      <c r="Q125" s="13"/>
    </row>
    <row r="126" spans="1:17" ht="89.25">
      <c r="A126" s="13" t="s">
        <v>177</v>
      </c>
      <c r="B126" s="68" t="s">
        <v>66</v>
      </c>
      <c r="C126" s="13" t="s">
        <v>61</v>
      </c>
      <c r="D126" s="13">
        <v>2017</v>
      </c>
      <c r="E126" s="12" t="s">
        <v>34</v>
      </c>
      <c r="F126" s="77">
        <v>4800</v>
      </c>
      <c r="G126" s="77"/>
      <c r="H126" s="77"/>
      <c r="I126" s="77"/>
      <c r="J126" s="77"/>
      <c r="K126" s="77"/>
      <c r="L126" s="77"/>
      <c r="M126" s="77"/>
      <c r="N126" s="77">
        <v>4800</v>
      </c>
      <c r="O126" s="77"/>
      <c r="P126" s="77"/>
      <c r="Q126" s="77"/>
    </row>
    <row r="127" spans="1:17" ht="89.25">
      <c r="A127" s="13" t="s">
        <v>178</v>
      </c>
      <c r="B127" s="68" t="s">
        <v>65</v>
      </c>
      <c r="C127" s="13" t="s">
        <v>61</v>
      </c>
      <c r="D127" s="13">
        <v>2019</v>
      </c>
      <c r="E127" s="12" t="s">
        <v>34</v>
      </c>
      <c r="F127" s="77">
        <f>G127+H127+I127+J127+K127+L127+M127+N127+O127+P127+Q127</f>
        <v>3500</v>
      </c>
      <c r="G127" s="77"/>
      <c r="H127" s="77"/>
      <c r="I127" s="77"/>
      <c r="J127" s="77"/>
      <c r="K127" s="77"/>
      <c r="L127" s="77"/>
      <c r="M127" s="77"/>
      <c r="N127" s="77"/>
      <c r="O127" s="77"/>
      <c r="P127" s="77">
        <v>3500</v>
      </c>
      <c r="Q127" s="77"/>
    </row>
    <row r="128" spans="1:17" ht="63.75">
      <c r="A128" s="19" t="s">
        <v>179</v>
      </c>
      <c r="B128" s="68" t="s">
        <v>67</v>
      </c>
      <c r="C128" s="13" t="s">
        <v>61</v>
      </c>
      <c r="D128" s="13">
        <v>2020</v>
      </c>
      <c r="E128" s="12" t="s">
        <v>34</v>
      </c>
      <c r="F128" s="77">
        <f>G128+H128+I128+J128+K128+L128+M128+N128+O128+P128+Q128</f>
        <v>700</v>
      </c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77">
        <v>700</v>
      </c>
    </row>
    <row r="129" spans="1:17" ht="63.75">
      <c r="A129" s="19" t="s">
        <v>255</v>
      </c>
      <c r="B129" s="68" t="s">
        <v>259</v>
      </c>
      <c r="C129" s="13" t="s">
        <v>61</v>
      </c>
      <c r="D129" s="13">
        <v>2014</v>
      </c>
      <c r="E129" s="12" t="s">
        <v>260</v>
      </c>
      <c r="F129" s="77">
        <f>SUM(G129:Q129)</f>
        <v>3805</v>
      </c>
      <c r="G129" s="86"/>
      <c r="H129" s="86"/>
      <c r="I129" s="86"/>
      <c r="J129" s="86">
        <v>3805</v>
      </c>
      <c r="K129" s="86"/>
      <c r="L129" s="86"/>
      <c r="M129" s="86"/>
      <c r="N129" s="86"/>
      <c r="O129" s="86"/>
      <c r="P129" s="86"/>
      <c r="Q129" s="77"/>
    </row>
    <row r="130" spans="1:17" ht="38.25">
      <c r="A130" s="31" t="s">
        <v>256</v>
      </c>
      <c r="B130" s="68" t="s">
        <v>230</v>
      </c>
      <c r="C130" s="13" t="s">
        <v>61</v>
      </c>
      <c r="D130" s="13">
        <v>2014</v>
      </c>
      <c r="E130" s="12"/>
      <c r="F130" s="77">
        <f>G130+H130+I130+J130+K130+L130+M130+N130+O130+P130+Q130</f>
        <v>993</v>
      </c>
      <c r="G130" s="17"/>
      <c r="H130" s="77">
        <v>276</v>
      </c>
      <c r="I130" s="77">
        <v>205</v>
      </c>
      <c r="J130" s="17">
        <v>512</v>
      </c>
      <c r="K130" s="17"/>
      <c r="L130" s="17"/>
      <c r="M130" s="17"/>
      <c r="N130" s="17"/>
      <c r="O130" s="17"/>
      <c r="P130" s="17"/>
      <c r="Q130" s="13"/>
    </row>
    <row r="131" spans="1:17" ht="38.25">
      <c r="A131" s="31"/>
      <c r="B131" s="68" t="s">
        <v>293</v>
      </c>
      <c r="C131" s="13" t="s">
        <v>61</v>
      </c>
      <c r="D131" s="13">
        <v>2014</v>
      </c>
      <c r="E131" s="12" t="s">
        <v>34</v>
      </c>
      <c r="F131" s="77">
        <f>SUM(G131:Q131)</f>
        <v>3700</v>
      </c>
      <c r="G131" s="17"/>
      <c r="H131" s="77"/>
      <c r="I131" s="77"/>
      <c r="J131" s="17"/>
      <c r="K131" s="17">
        <v>3700</v>
      </c>
      <c r="L131" s="17"/>
      <c r="M131" s="17"/>
      <c r="N131" s="17"/>
      <c r="O131" s="17"/>
      <c r="P131" s="17"/>
      <c r="Q131" s="13"/>
    </row>
    <row r="132" spans="1:17" ht="38.25">
      <c r="A132" s="31"/>
      <c r="B132" s="68" t="s">
        <v>294</v>
      </c>
      <c r="C132" s="13" t="s">
        <v>61</v>
      </c>
      <c r="D132" s="13">
        <v>2014</v>
      </c>
      <c r="E132" s="12" t="s">
        <v>34</v>
      </c>
      <c r="F132" s="77">
        <f>SUM(G132:Q132)</f>
        <v>1400</v>
      </c>
      <c r="G132" s="17"/>
      <c r="H132" s="77"/>
      <c r="I132" s="77"/>
      <c r="J132" s="17"/>
      <c r="K132" s="17">
        <v>1400</v>
      </c>
      <c r="L132" s="17"/>
      <c r="M132" s="17"/>
      <c r="N132" s="17"/>
      <c r="O132" s="17"/>
      <c r="P132" s="17"/>
      <c r="Q132" s="13"/>
    </row>
    <row r="133" spans="1:17" ht="25.5">
      <c r="A133" s="31" t="s">
        <v>257</v>
      </c>
      <c r="B133" s="68" t="s">
        <v>231</v>
      </c>
      <c r="C133" s="13" t="s">
        <v>61</v>
      </c>
      <c r="D133" s="13"/>
      <c r="E133" s="12"/>
      <c r="F133" s="77">
        <f>G133+H133+I133+J133+K133+L133+M133+N133+O133+P133+Q133</f>
        <v>139</v>
      </c>
      <c r="G133" s="17"/>
      <c r="H133" s="17"/>
      <c r="I133" s="77">
        <v>139</v>
      </c>
      <c r="J133" s="17"/>
      <c r="K133" s="17"/>
      <c r="L133" s="17"/>
      <c r="M133" s="17"/>
      <c r="N133" s="17"/>
      <c r="O133" s="17"/>
      <c r="P133" s="17"/>
      <c r="Q133" s="13"/>
    </row>
    <row r="134" spans="1:17" ht="38.25">
      <c r="A134" s="31" t="s">
        <v>258</v>
      </c>
      <c r="B134" s="68" t="s">
        <v>262</v>
      </c>
      <c r="C134" s="13" t="s">
        <v>61</v>
      </c>
      <c r="D134" s="13">
        <v>2014</v>
      </c>
      <c r="E134" s="12" t="s">
        <v>34</v>
      </c>
      <c r="F134" s="77">
        <v>596</v>
      </c>
      <c r="G134" s="17"/>
      <c r="H134" s="17"/>
      <c r="I134" s="77"/>
      <c r="J134" s="17">
        <v>596</v>
      </c>
      <c r="K134" s="17"/>
      <c r="L134" s="17"/>
      <c r="M134" s="17"/>
      <c r="N134" s="17"/>
      <c r="O134" s="17"/>
      <c r="P134" s="17"/>
      <c r="Q134" s="13"/>
    </row>
    <row r="135" spans="1:17" ht="25.5">
      <c r="A135" s="31" t="s">
        <v>261</v>
      </c>
      <c r="B135" s="68" t="s">
        <v>232</v>
      </c>
      <c r="C135" s="13" t="s">
        <v>61</v>
      </c>
      <c r="D135" s="13"/>
      <c r="E135" s="12"/>
      <c r="F135" s="77">
        <f>G135+H135+I135+J135+K135+L135+M135+N135+O135+P135+Q135</f>
        <v>58</v>
      </c>
      <c r="G135" s="17"/>
      <c r="H135" s="17"/>
      <c r="I135" s="77">
        <v>58</v>
      </c>
      <c r="J135" s="17"/>
      <c r="K135" s="17"/>
      <c r="L135" s="17"/>
      <c r="M135" s="17"/>
      <c r="N135" s="17"/>
      <c r="O135" s="17"/>
      <c r="P135" s="17"/>
      <c r="Q135" s="13"/>
    </row>
    <row r="136" spans="1:18" ht="25.5">
      <c r="A136" s="46"/>
      <c r="B136" s="69" t="s">
        <v>124</v>
      </c>
      <c r="C136" s="48"/>
      <c r="D136" s="48"/>
      <c r="E136" s="48"/>
      <c r="F136" s="137">
        <f aca="true" t="shared" si="5" ref="F136:Q136">SUM(F119:F135)+F116+F117</f>
        <v>177227</v>
      </c>
      <c r="G136" s="137">
        <f t="shared" si="5"/>
        <v>11059</v>
      </c>
      <c r="H136" s="137">
        <f t="shared" si="5"/>
        <v>20850</v>
      </c>
      <c r="I136" s="137">
        <f t="shared" si="5"/>
        <v>21659</v>
      </c>
      <c r="J136" s="137">
        <f t="shared" si="5"/>
        <v>27784</v>
      </c>
      <c r="K136" s="137">
        <f t="shared" si="5"/>
        <v>15500</v>
      </c>
      <c r="L136" s="137">
        <f t="shared" si="5"/>
        <v>12900</v>
      </c>
      <c r="M136" s="137">
        <f t="shared" si="5"/>
        <v>11600</v>
      </c>
      <c r="N136" s="137">
        <f t="shared" si="5"/>
        <v>18100</v>
      </c>
      <c r="O136" s="137">
        <f t="shared" si="5"/>
        <v>13050</v>
      </c>
      <c r="P136" s="137">
        <f t="shared" si="5"/>
        <v>13762</v>
      </c>
      <c r="Q136" s="138">
        <f t="shared" si="5"/>
        <v>10963</v>
      </c>
      <c r="R136" s="113"/>
    </row>
    <row r="137" spans="1:17" ht="12.75">
      <c r="A137" s="17"/>
      <c r="B137" s="147" t="s">
        <v>22</v>
      </c>
      <c r="C137" s="185"/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</row>
    <row r="138" spans="1:17" ht="12.75">
      <c r="A138" s="17"/>
      <c r="B138" s="184" t="s">
        <v>135</v>
      </c>
      <c r="C138" s="185"/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48"/>
    </row>
    <row r="139" spans="1:17" ht="38.25">
      <c r="A139" s="10" t="s">
        <v>129</v>
      </c>
      <c r="B139" s="70" t="s">
        <v>26</v>
      </c>
      <c r="C139" s="2" t="s">
        <v>24</v>
      </c>
      <c r="D139" s="13" t="s">
        <v>31</v>
      </c>
      <c r="E139" s="12" t="s">
        <v>191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ht="38.25">
      <c r="A140" s="10" t="s">
        <v>128</v>
      </c>
      <c r="B140" s="70" t="s">
        <v>28</v>
      </c>
      <c r="C140" s="2" t="s">
        <v>24</v>
      </c>
      <c r="D140" s="13" t="s">
        <v>31</v>
      </c>
      <c r="E140" s="12" t="s">
        <v>191</v>
      </c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76.5">
      <c r="A141" s="10" t="s">
        <v>137</v>
      </c>
      <c r="B141" s="70" t="s">
        <v>30</v>
      </c>
      <c r="C141" s="2" t="s">
        <v>24</v>
      </c>
      <c r="D141" s="13" t="s">
        <v>31</v>
      </c>
      <c r="E141" s="12" t="s">
        <v>191</v>
      </c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2.75">
      <c r="A142" s="18"/>
      <c r="B142" s="184" t="s">
        <v>173</v>
      </c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</row>
    <row r="143" spans="1:17" ht="63.75">
      <c r="A143" s="10" t="s">
        <v>172</v>
      </c>
      <c r="B143" s="68" t="s">
        <v>36</v>
      </c>
      <c r="C143" s="12" t="s">
        <v>33</v>
      </c>
      <c r="D143" s="15" t="s">
        <v>242</v>
      </c>
      <c r="E143" s="12" t="s">
        <v>34</v>
      </c>
      <c r="F143" s="77">
        <f aca="true" t="shared" si="6" ref="F143:F166">G143+H143+I143+J143+K143+L143+M143+N143+O143+P143+Q143</f>
        <v>1800</v>
      </c>
      <c r="G143" s="77"/>
      <c r="H143" s="77"/>
      <c r="I143" s="77">
        <v>300</v>
      </c>
      <c r="J143" s="77"/>
      <c r="K143" s="77"/>
      <c r="L143" s="77"/>
      <c r="M143" s="77"/>
      <c r="N143" s="77">
        <v>1500</v>
      </c>
      <c r="O143" s="77"/>
      <c r="P143" s="77"/>
      <c r="Q143" s="77"/>
    </row>
    <row r="144" spans="1:17" ht="87.75" customHeight="1">
      <c r="A144" s="10" t="s">
        <v>162</v>
      </c>
      <c r="B144" s="58" t="s">
        <v>233</v>
      </c>
      <c r="C144" s="2" t="s">
        <v>24</v>
      </c>
      <c r="D144" s="13" t="s">
        <v>193</v>
      </c>
      <c r="E144" s="12" t="s">
        <v>34</v>
      </c>
      <c r="F144" s="77">
        <f t="shared" si="6"/>
        <v>7570.47</v>
      </c>
      <c r="G144" s="77">
        <v>4798.47</v>
      </c>
      <c r="H144" s="77">
        <v>2772</v>
      </c>
      <c r="I144" s="86"/>
      <c r="J144" s="86"/>
      <c r="K144" s="86"/>
      <c r="L144" s="86"/>
      <c r="M144" s="86"/>
      <c r="N144" s="86"/>
      <c r="O144" s="86"/>
      <c r="P144" s="86"/>
      <c r="Q144" s="86"/>
    </row>
    <row r="145" spans="1:17" ht="39" customHeight="1">
      <c r="A145" s="51" t="s">
        <v>166</v>
      </c>
      <c r="B145" s="68" t="s">
        <v>37</v>
      </c>
      <c r="C145" s="2" t="s">
        <v>24</v>
      </c>
      <c r="D145" s="13" t="s">
        <v>86</v>
      </c>
      <c r="E145" s="12" t="s">
        <v>34</v>
      </c>
      <c r="F145" s="77">
        <f t="shared" si="6"/>
        <v>564.84</v>
      </c>
      <c r="G145" s="77">
        <v>564.84</v>
      </c>
      <c r="H145" s="77"/>
      <c r="I145" s="77"/>
      <c r="J145" s="77"/>
      <c r="K145" s="77"/>
      <c r="L145" s="77"/>
      <c r="M145" s="77"/>
      <c r="N145" s="77"/>
      <c r="O145" s="77"/>
      <c r="P145" s="77"/>
      <c r="Q145" s="77"/>
    </row>
    <row r="146" spans="1:17" ht="40.5" customHeight="1">
      <c r="A146" s="10" t="s">
        <v>174</v>
      </c>
      <c r="B146" s="68" t="s">
        <v>38</v>
      </c>
      <c r="C146" s="2" t="s">
        <v>24</v>
      </c>
      <c r="D146" s="13" t="s">
        <v>238</v>
      </c>
      <c r="E146" s="12" t="s">
        <v>34</v>
      </c>
      <c r="F146" s="77">
        <f t="shared" si="6"/>
        <v>777.93</v>
      </c>
      <c r="G146" s="77">
        <v>715.93</v>
      </c>
      <c r="H146" s="77">
        <v>62</v>
      </c>
      <c r="I146" s="77"/>
      <c r="J146" s="77"/>
      <c r="K146" s="77"/>
      <c r="L146" s="77"/>
      <c r="M146" s="77"/>
      <c r="N146" s="77"/>
      <c r="O146" s="77"/>
      <c r="P146" s="77"/>
      <c r="Q146" s="77"/>
    </row>
    <row r="147" spans="1:17" ht="36.75" customHeight="1">
      <c r="A147" s="10" t="s">
        <v>175</v>
      </c>
      <c r="B147" s="68" t="s">
        <v>39</v>
      </c>
      <c r="C147" s="2" t="s">
        <v>24</v>
      </c>
      <c r="D147" s="13" t="s">
        <v>127</v>
      </c>
      <c r="E147" s="12" t="s">
        <v>34</v>
      </c>
      <c r="F147" s="77">
        <f t="shared" si="6"/>
        <v>9022.96</v>
      </c>
      <c r="G147" s="77"/>
      <c r="H147" s="77">
        <v>6457</v>
      </c>
      <c r="I147" s="77">
        <v>2540</v>
      </c>
      <c r="J147" s="77">
        <v>25.96</v>
      </c>
      <c r="K147" s="77"/>
      <c r="L147" s="77"/>
      <c r="M147" s="77"/>
      <c r="N147" s="77"/>
      <c r="O147" s="77"/>
      <c r="P147" s="77"/>
      <c r="Q147" s="77"/>
    </row>
    <row r="148" spans="1:17" ht="38.25" customHeight="1">
      <c r="A148" s="10" t="s">
        <v>176</v>
      </c>
      <c r="B148" s="68" t="s">
        <v>40</v>
      </c>
      <c r="C148" s="2" t="s">
        <v>24</v>
      </c>
      <c r="D148" s="13" t="s">
        <v>239</v>
      </c>
      <c r="E148" s="12" t="s">
        <v>34</v>
      </c>
      <c r="F148" s="77">
        <f t="shared" si="6"/>
        <v>222</v>
      </c>
      <c r="G148" s="77"/>
      <c r="H148" s="77">
        <v>75</v>
      </c>
      <c r="I148" s="77">
        <v>147</v>
      </c>
      <c r="J148" s="77"/>
      <c r="K148" s="77"/>
      <c r="L148" s="77"/>
      <c r="M148" s="77"/>
      <c r="N148" s="77"/>
      <c r="O148" s="77"/>
      <c r="P148" s="77"/>
      <c r="Q148" s="77"/>
    </row>
    <row r="149" spans="1:17" ht="89.25">
      <c r="A149" s="10" t="s">
        <v>177</v>
      </c>
      <c r="B149" s="68" t="s">
        <v>42</v>
      </c>
      <c r="C149" s="2" t="s">
        <v>24</v>
      </c>
      <c r="D149" s="13"/>
      <c r="E149" s="13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</row>
    <row r="150" spans="1:17" ht="38.25">
      <c r="A150" s="10" t="s">
        <v>180</v>
      </c>
      <c r="B150" s="71" t="s">
        <v>43</v>
      </c>
      <c r="C150" s="2" t="s">
        <v>24</v>
      </c>
      <c r="D150" s="13" t="s">
        <v>240</v>
      </c>
      <c r="E150" s="12" t="s">
        <v>34</v>
      </c>
      <c r="F150" s="77">
        <f t="shared" si="6"/>
        <v>9296.17</v>
      </c>
      <c r="G150" s="77"/>
      <c r="H150" s="77"/>
      <c r="I150" s="77"/>
      <c r="J150" s="77">
        <v>534.17</v>
      </c>
      <c r="K150" s="77">
        <v>2787</v>
      </c>
      <c r="L150" s="77">
        <v>950</v>
      </c>
      <c r="M150" s="77">
        <v>1230</v>
      </c>
      <c r="N150" s="77">
        <v>1450</v>
      </c>
      <c r="O150" s="77">
        <v>2100</v>
      </c>
      <c r="P150" s="77">
        <v>245</v>
      </c>
      <c r="Q150" s="77"/>
    </row>
    <row r="151" spans="1:17" ht="38.25">
      <c r="A151" s="10" t="s">
        <v>181</v>
      </c>
      <c r="B151" s="71" t="s">
        <v>236</v>
      </c>
      <c r="C151" s="2" t="s">
        <v>24</v>
      </c>
      <c r="D151" s="13">
        <v>2020</v>
      </c>
      <c r="E151" s="12" t="s">
        <v>34</v>
      </c>
      <c r="F151" s="77">
        <f t="shared" si="6"/>
        <v>1800</v>
      </c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>
        <v>1800</v>
      </c>
    </row>
    <row r="152" spans="1:17" ht="38.25">
      <c r="A152" s="10" t="s">
        <v>182</v>
      </c>
      <c r="B152" s="71" t="s">
        <v>44</v>
      </c>
      <c r="C152" s="2" t="s">
        <v>24</v>
      </c>
      <c r="D152" s="13" t="s">
        <v>45</v>
      </c>
      <c r="E152" s="12" t="s">
        <v>34</v>
      </c>
      <c r="F152" s="77">
        <f t="shared" si="6"/>
        <v>3600</v>
      </c>
      <c r="G152" s="77"/>
      <c r="H152" s="77"/>
      <c r="I152" s="77"/>
      <c r="J152" s="77"/>
      <c r="K152" s="77"/>
      <c r="L152" s="77"/>
      <c r="M152" s="77"/>
      <c r="N152" s="77"/>
      <c r="O152" s="77">
        <v>1800</v>
      </c>
      <c r="P152" s="77">
        <v>1800</v>
      </c>
      <c r="Q152" s="77"/>
    </row>
    <row r="153" spans="1:17" ht="38.25">
      <c r="A153" s="10" t="s">
        <v>284</v>
      </c>
      <c r="B153" s="71" t="s">
        <v>237</v>
      </c>
      <c r="C153" s="2" t="s">
        <v>24</v>
      </c>
      <c r="D153" s="13">
        <v>2010</v>
      </c>
      <c r="E153" s="12" t="s">
        <v>34</v>
      </c>
      <c r="F153" s="77">
        <f>G153+H153+I153+J153+K153+L153+M153+N153+O153+P153+Q153</f>
        <v>1335.1499999999999</v>
      </c>
      <c r="G153" s="77">
        <v>1327.6</v>
      </c>
      <c r="H153" s="77"/>
      <c r="I153" s="77"/>
      <c r="J153" s="77">
        <v>7.55</v>
      </c>
      <c r="K153" s="77"/>
      <c r="L153" s="77"/>
      <c r="M153" s="77"/>
      <c r="N153" s="77"/>
      <c r="O153" s="77"/>
      <c r="P153" s="77"/>
      <c r="Q153" s="77"/>
    </row>
    <row r="154" spans="1:17" ht="38.25">
      <c r="A154" s="160" t="s">
        <v>296</v>
      </c>
      <c r="B154" s="159" t="s">
        <v>295</v>
      </c>
      <c r="C154" s="2" t="s">
        <v>24</v>
      </c>
      <c r="D154" s="18">
        <v>2014</v>
      </c>
      <c r="E154" s="12" t="s">
        <v>34</v>
      </c>
      <c r="F154" s="18">
        <f>SUM(G154:Q154)</f>
        <v>204.39</v>
      </c>
      <c r="G154" s="18"/>
      <c r="H154" s="18"/>
      <c r="I154" s="18"/>
      <c r="J154" s="18"/>
      <c r="K154" s="18">
        <v>204.39</v>
      </c>
      <c r="L154" s="18"/>
      <c r="M154" s="18"/>
      <c r="N154" s="18"/>
      <c r="O154" s="18"/>
      <c r="P154" s="18"/>
      <c r="Q154" s="18"/>
    </row>
    <row r="155" spans="1:17" ht="12.75">
      <c r="A155" s="13"/>
      <c r="B155" s="72" t="s">
        <v>46</v>
      </c>
      <c r="C155" s="13"/>
      <c r="D155" s="13"/>
      <c r="E155" s="13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</row>
    <row r="156" spans="1:17" ht="89.25">
      <c r="A156" s="13" t="s">
        <v>178</v>
      </c>
      <c r="B156" s="68" t="s">
        <v>47</v>
      </c>
      <c r="C156" s="2"/>
      <c r="D156" s="13"/>
      <c r="E156" s="12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</row>
    <row r="157" spans="1:17" ht="38.25">
      <c r="A157" s="19" t="s">
        <v>268</v>
      </c>
      <c r="B157" s="68" t="s">
        <v>37</v>
      </c>
      <c r="C157" s="2" t="s">
        <v>24</v>
      </c>
      <c r="D157" s="13" t="s">
        <v>238</v>
      </c>
      <c r="E157" s="12" t="s">
        <v>34</v>
      </c>
      <c r="F157" s="77">
        <f t="shared" si="6"/>
        <v>20.29</v>
      </c>
      <c r="G157" s="77">
        <v>1</v>
      </c>
      <c r="H157" s="77">
        <v>6</v>
      </c>
      <c r="I157" s="77">
        <v>13.29</v>
      </c>
      <c r="J157" s="77"/>
      <c r="K157" s="77"/>
      <c r="L157" s="77"/>
      <c r="M157" s="77"/>
      <c r="N157" s="77"/>
      <c r="O157" s="77"/>
      <c r="P157" s="77"/>
      <c r="Q157" s="77"/>
    </row>
    <row r="158" spans="1:17" ht="38.25">
      <c r="A158" s="19" t="s">
        <v>269</v>
      </c>
      <c r="B158" s="68" t="s">
        <v>38</v>
      </c>
      <c r="C158" s="2" t="s">
        <v>24</v>
      </c>
      <c r="D158" s="13" t="s">
        <v>238</v>
      </c>
      <c r="E158" s="12" t="s">
        <v>34</v>
      </c>
      <c r="F158" s="77">
        <f t="shared" si="6"/>
        <v>38.3</v>
      </c>
      <c r="G158" s="77">
        <v>2</v>
      </c>
      <c r="H158" s="77">
        <v>15</v>
      </c>
      <c r="I158" s="77"/>
      <c r="J158" s="77"/>
      <c r="K158" s="77">
        <v>21.3</v>
      </c>
      <c r="L158" s="77"/>
      <c r="M158" s="77"/>
      <c r="N158" s="77"/>
      <c r="O158" s="77"/>
      <c r="P158" s="77"/>
      <c r="Q158" s="77"/>
    </row>
    <row r="159" spans="1:17" ht="28.5" customHeight="1">
      <c r="A159" s="13" t="s">
        <v>270</v>
      </c>
      <c r="B159" s="68" t="s">
        <v>39</v>
      </c>
      <c r="C159" s="2" t="s">
        <v>24</v>
      </c>
      <c r="D159" s="13" t="s">
        <v>241</v>
      </c>
      <c r="E159" s="12" t="s">
        <v>34</v>
      </c>
      <c r="F159" s="77">
        <f t="shared" si="6"/>
        <v>102.33</v>
      </c>
      <c r="G159" s="77">
        <v>2</v>
      </c>
      <c r="H159" s="77">
        <v>28</v>
      </c>
      <c r="I159" s="77">
        <v>72.33</v>
      </c>
      <c r="J159" s="77"/>
      <c r="K159" s="77"/>
      <c r="L159" s="77"/>
      <c r="M159" s="77"/>
      <c r="N159" s="77"/>
      <c r="O159" s="77"/>
      <c r="P159" s="77"/>
      <c r="Q159" s="77"/>
    </row>
    <row r="160" spans="1:17" ht="28.5" customHeight="1">
      <c r="A160" s="13" t="s">
        <v>271</v>
      </c>
      <c r="B160" s="68" t="s">
        <v>235</v>
      </c>
      <c r="C160" s="2" t="s">
        <v>24</v>
      </c>
      <c r="D160" s="13">
        <v>2011</v>
      </c>
      <c r="E160" s="12" t="s">
        <v>34</v>
      </c>
      <c r="F160" s="77">
        <f t="shared" si="6"/>
        <v>63</v>
      </c>
      <c r="G160" s="77">
        <v>5</v>
      </c>
      <c r="H160" s="77">
        <v>58</v>
      </c>
      <c r="I160" s="77"/>
      <c r="J160" s="77"/>
      <c r="K160" s="77"/>
      <c r="L160" s="77"/>
      <c r="M160" s="77"/>
      <c r="N160" s="77"/>
      <c r="O160" s="77"/>
      <c r="P160" s="77"/>
      <c r="Q160" s="77"/>
    </row>
    <row r="161" spans="1:17" ht="38.25">
      <c r="A161" s="13" t="s">
        <v>272</v>
      </c>
      <c r="B161" s="68" t="s">
        <v>40</v>
      </c>
      <c r="C161" s="2" t="s">
        <v>24</v>
      </c>
      <c r="D161" s="13">
        <v>2014</v>
      </c>
      <c r="E161" s="12" t="s">
        <v>34</v>
      </c>
      <c r="F161" s="77">
        <f t="shared" si="6"/>
        <v>4.46</v>
      </c>
      <c r="G161" s="77"/>
      <c r="H161" s="77"/>
      <c r="I161" s="77"/>
      <c r="J161" s="110">
        <v>4.46</v>
      </c>
      <c r="K161" s="77"/>
      <c r="L161" s="77"/>
      <c r="M161" s="77"/>
      <c r="N161" s="77"/>
      <c r="O161" s="77"/>
      <c r="P161" s="77"/>
      <c r="Q161" s="77"/>
    </row>
    <row r="162" spans="1:17" ht="38.25">
      <c r="A162" s="13" t="s">
        <v>273</v>
      </c>
      <c r="B162" s="73" t="s">
        <v>48</v>
      </c>
      <c r="C162" s="2" t="s">
        <v>24</v>
      </c>
      <c r="D162" s="13" t="s">
        <v>241</v>
      </c>
      <c r="E162" s="12" t="s">
        <v>34</v>
      </c>
      <c r="F162" s="77">
        <f t="shared" si="6"/>
        <v>215.76000000000002</v>
      </c>
      <c r="G162" s="77">
        <v>2.9</v>
      </c>
      <c r="H162" s="77">
        <v>34</v>
      </c>
      <c r="I162" s="77">
        <v>103.7</v>
      </c>
      <c r="J162" s="77">
        <v>65.33</v>
      </c>
      <c r="K162" s="77">
        <v>9.83</v>
      </c>
      <c r="L162" s="77"/>
      <c r="M162" s="77"/>
      <c r="N162" s="77"/>
      <c r="O162" s="77"/>
      <c r="P162" s="77"/>
      <c r="Q162" s="77"/>
    </row>
    <row r="163" spans="1:17" ht="38.25">
      <c r="A163" s="39" t="s">
        <v>274</v>
      </c>
      <c r="B163" s="74" t="s">
        <v>43</v>
      </c>
      <c r="C163" s="2" t="s">
        <v>24</v>
      </c>
      <c r="D163" s="13" t="s">
        <v>238</v>
      </c>
      <c r="E163" s="12" t="s">
        <v>34</v>
      </c>
      <c r="F163" s="77">
        <f t="shared" si="6"/>
        <v>2</v>
      </c>
      <c r="G163" s="77">
        <v>1</v>
      </c>
      <c r="H163" s="77">
        <v>1</v>
      </c>
      <c r="I163" s="77"/>
      <c r="J163" s="77"/>
      <c r="K163" s="77"/>
      <c r="L163" s="77"/>
      <c r="M163" s="77"/>
      <c r="N163" s="77"/>
      <c r="O163" s="77"/>
      <c r="P163" s="77"/>
      <c r="Q163" s="77"/>
    </row>
    <row r="164" spans="1:17" ht="38.25">
      <c r="A164" s="39" t="s">
        <v>275</v>
      </c>
      <c r="B164" s="74" t="s">
        <v>236</v>
      </c>
      <c r="C164" s="2" t="s">
        <v>24</v>
      </c>
      <c r="D164" s="13">
        <v>2011</v>
      </c>
      <c r="E164" s="12" t="s">
        <v>34</v>
      </c>
      <c r="F164" s="77">
        <f t="shared" si="6"/>
        <v>7</v>
      </c>
      <c r="G164" s="77"/>
      <c r="H164" s="77">
        <v>7</v>
      </c>
      <c r="I164" s="77"/>
      <c r="J164" s="77"/>
      <c r="K164" s="77"/>
      <c r="L164" s="77"/>
      <c r="M164" s="77"/>
      <c r="N164" s="77"/>
      <c r="O164" s="77"/>
      <c r="P164" s="77"/>
      <c r="Q164" s="77"/>
    </row>
    <row r="165" spans="1:17" ht="38.25">
      <c r="A165" s="39"/>
      <c r="B165" s="74" t="s">
        <v>297</v>
      </c>
      <c r="C165" s="2" t="s">
        <v>24</v>
      </c>
      <c r="D165" s="13">
        <v>2014</v>
      </c>
      <c r="E165" s="12" t="s">
        <v>34</v>
      </c>
      <c r="F165" s="77">
        <f>SUM(G165:Q165)</f>
        <v>2.5</v>
      </c>
      <c r="G165" s="77"/>
      <c r="H165" s="77"/>
      <c r="I165" s="77"/>
      <c r="J165" s="77"/>
      <c r="K165" s="77">
        <v>2.5</v>
      </c>
      <c r="L165" s="77"/>
      <c r="M165" s="77"/>
      <c r="N165" s="77"/>
      <c r="O165" s="77"/>
      <c r="P165" s="77"/>
      <c r="Q165" s="77"/>
    </row>
    <row r="166" spans="1:17" ht="38.25">
      <c r="A166" s="39" t="s">
        <v>276</v>
      </c>
      <c r="B166" s="74" t="s">
        <v>237</v>
      </c>
      <c r="C166" s="2" t="s">
        <v>24</v>
      </c>
      <c r="D166" s="13" t="s">
        <v>193</v>
      </c>
      <c r="E166" s="12" t="s">
        <v>34</v>
      </c>
      <c r="F166" s="77">
        <f t="shared" si="6"/>
        <v>3</v>
      </c>
      <c r="G166" s="77">
        <v>2</v>
      </c>
      <c r="H166" s="77">
        <v>1</v>
      </c>
      <c r="I166" s="77"/>
      <c r="J166" s="77"/>
      <c r="K166" s="77"/>
      <c r="L166" s="77"/>
      <c r="M166" s="77"/>
      <c r="N166" s="77"/>
      <c r="O166" s="77"/>
      <c r="P166" s="77"/>
      <c r="Q166" s="77"/>
    </row>
    <row r="167" spans="1:17" ht="12.75">
      <c r="A167" s="13" t="s">
        <v>179</v>
      </c>
      <c r="B167" s="75" t="s">
        <v>49</v>
      </c>
      <c r="C167" s="14"/>
      <c r="D167" s="13"/>
      <c r="E167" s="13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</row>
    <row r="168" spans="1:17" ht="38.25">
      <c r="A168" s="13" t="s">
        <v>277</v>
      </c>
      <c r="B168" s="68" t="s">
        <v>37</v>
      </c>
      <c r="C168" s="2" t="s">
        <v>24</v>
      </c>
      <c r="D168" s="13">
        <v>2018</v>
      </c>
      <c r="E168" s="12" t="s">
        <v>34</v>
      </c>
      <c r="F168" s="77">
        <f aca="true" t="shared" si="7" ref="F168:F174">G168+H168+I168+J168+K168+L168+M168+N168+O168+P168+Q168</f>
        <v>89.3</v>
      </c>
      <c r="G168" s="77"/>
      <c r="H168" s="77"/>
      <c r="I168" s="77"/>
      <c r="J168" s="77"/>
      <c r="K168" s="77"/>
      <c r="L168" s="77"/>
      <c r="M168" s="77"/>
      <c r="N168" s="77"/>
      <c r="O168" s="77">
        <v>89.3</v>
      </c>
      <c r="P168" s="77"/>
      <c r="Q168" s="77"/>
    </row>
    <row r="169" spans="1:17" ht="38.25">
      <c r="A169" s="13" t="s">
        <v>278</v>
      </c>
      <c r="B169" s="68" t="s">
        <v>38</v>
      </c>
      <c r="C169" s="2" t="s">
        <v>24</v>
      </c>
      <c r="D169" s="13">
        <v>2013</v>
      </c>
      <c r="E169" s="12" t="s">
        <v>34</v>
      </c>
      <c r="F169" s="77">
        <f t="shared" si="7"/>
        <v>0</v>
      </c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</row>
    <row r="170" spans="1:17" ht="25.5" customHeight="1">
      <c r="A170" s="13" t="s">
        <v>279</v>
      </c>
      <c r="B170" s="68" t="s">
        <v>39</v>
      </c>
      <c r="C170" s="2" t="s">
        <v>24</v>
      </c>
      <c r="D170" s="13" t="s">
        <v>241</v>
      </c>
      <c r="E170" s="12" t="s">
        <v>34</v>
      </c>
      <c r="F170" s="77">
        <f t="shared" si="7"/>
        <v>760.78</v>
      </c>
      <c r="G170" s="77">
        <v>323.82</v>
      </c>
      <c r="H170" s="77">
        <v>11</v>
      </c>
      <c r="I170" s="77">
        <v>425.96</v>
      </c>
      <c r="J170" s="77"/>
      <c r="K170" s="77"/>
      <c r="L170" s="77"/>
      <c r="M170" s="77"/>
      <c r="N170" s="77"/>
      <c r="O170" s="77"/>
      <c r="P170" s="77"/>
      <c r="Q170" s="77"/>
    </row>
    <row r="171" spans="1:17" ht="25.5" customHeight="1">
      <c r="A171" s="13" t="s">
        <v>280</v>
      </c>
      <c r="B171" s="68" t="s">
        <v>235</v>
      </c>
      <c r="C171" s="2" t="s">
        <v>24</v>
      </c>
      <c r="D171" s="13" t="s">
        <v>193</v>
      </c>
      <c r="E171" s="12" t="s">
        <v>34</v>
      </c>
      <c r="F171" s="77">
        <f t="shared" si="7"/>
        <v>348.9</v>
      </c>
      <c r="G171" s="77">
        <v>53.1</v>
      </c>
      <c r="H171" s="77">
        <v>105</v>
      </c>
      <c r="I171" s="77"/>
      <c r="J171" s="77">
        <v>190.8</v>
      </c>
      <c r="K171" s="77"/>
      <c r="L171" s="77"/>
      <c r="M171" s="77"/>
      <c r="N171" s="77"/>
      <c r="O171" s="77"/>
      <c r="P171" s="77"/>
      <c r="Q171" s="77"/>
    </row>
    <row r="172" spans="1:17" ht="38.25">
      <c r="A172" s="13" t="s">
        <v>281</v>
      </c>
      <c r="B172" s="68" t="s">
        <v>40</v>
      </c>
      <c r="C172" s="2" t="s">
        <v>24</v>
      </c>
      <c r="D172" s="13">
        <v>2014</v>
      </c>
      <c r="E172" s="12" t="s">
        <v>34</v>
      </c>
      <c r="F172" s="77">
        <f t="shared" si="7"/>
        <v>129.5</v>
      </c>
      <c r="G172" s="77"/>
      <c r="H172" s="77"/>
      <c r="I172" s="77"/>
      <c r="J172" s="77">
        <v>129.5</v>
      </c>
      <c r="K172" s="77"/>
      <c r="L172" s="77"/>
      <c r="M172" s="77"/>
      <c r="N172" s="77"/>
      <c r="O172" s="77"/>
      <c r="P172" s="77"/>
      <c r="Q172" s="77"/>
    </row>
    <row r="173" spans="1:17" ht="38.25">
      <c r="A173" s="13" t="s">
        <v>282</v>
      </c>
      <c r="B173" s="68" t="s">
        <v>43</v>
      </c>
      <c r="C173" s="2" t="s">
        <v>24</v>
      </c>
      <c r="D173" s="13" t="s">
        <v>238</v>
      </c>
      <c r="E173" s="12" t="s">
        <v>34</v>
      </c>
      <c r="F173" s="77">
        <f t="shared" si="7"/>
        <v>230.55</v>
      </c>
      <c r="G173" s="77">
        <v>5.42</v>
      </c>
      <c r="H173" s="77"/>
      <c r="I173" s="77">
        <v>10.13</v>
      </c>
      <c r="J173" s="77"/>
      <c r="K173" s="77">
        <v>215</v>
      </c>
      <c r="L173" s="77"/>
      <c r="M173" s="77"/>
      <c r="N173" s="77"/>
      <c r="O173" s="77"/>
      <c r="P173" s="77"/>
      <c r="Q173" s="77"/>
    </row>
    <row r="174" spans="1:17" ht="38.25">
      <c r="A174" s="13" t="s">
        <v>283</v>
      </c>
      <c r="B174" s="68" t="s">
        <v>237</v>
      </c>
      <c r="C174" s="2" t="s">
        <v>24</v>
      </c>
      <c r="D174" s="13" t="s">
        <v>193</v>
      </c>
      <c r="E174" s="12" t="s">
        <v>34</v>
      </c>
      <c r="F174" s="77">
        <f t="shared" si="7"/>
        <v>100.61</v>
      </c>
      <c r="G174" s="77">
        <v>8.61</v>
      </c>
      <c r="H174" s="77">
        <v>92</v>
      </c>
      <c r="I174" s="77"/>
      <c r="J174" s="77"/>
      <c r="K174" s="77"/>
      <c r="L174" s="77"/>
      <c r="M174" s="77"/>
      <c r="N174" s="77"/>
      <c r="O174" s="77"/>
      <c r="P174" s="77"/>
      <c r="Q174" s="77"/>
    </row>
    <row r="175" spans="1:17" ht="63.75" customHeight="1">
      <c r="A175" s="13" t="s">
        <v>183</v>
      </c>
      <c r="B175" s="68" t="s">
        <v>288</v>
      </c>
      <c r="C175" s="2"/>
      <c r="D175" s="14"/>
      <c r="E175" s="14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</row>
    <row r="176" spans="1:17" ht="38.25">
      <c r="A176" s="19" t="s">
        <v>285</v>
      </c>
      <c r="B176" s="58" t="s">
        <v>51</v>
      </c>
      <c r="C176" s="2" t="s">
        <v>24</v>
      </c>
      <c r="D176" s="13">
        <v>2010</v>
      </c>
      <c r="E176" s="12" t="s">
        <v>34</v>
      </c>
      <c r="F176" s="77">
        <f>G176+H176+I176+J176+K176+L176+M176+N176+O176+P176+Q176</f>
        <v>1062</v>
      </c>
      <c r="G176" s="77">
        <v>873.66</v>
      </c>
      <c r="H176" s="87"/>
      <c r="I176" s="87"/>
      <c r="J176" s="87">
        <v>188.34</v>
      </c>
      <c r="K176" s="87"/>
      <c r="L176" s="87"/>
      <c r="M176" s="87"/>
      <c r="N176" s="87"/>
      <c r="O176" s="87"/>
      <c r="P176" s="87"/>
      <c r="Q176" s="87"/>
    </row>
    <row r="177" spans="1:17" ht="38.25">
      <c r="A177" s="13" t="s">
        <v>286</v>
      </c>
      <c r="B177" s="58" t="s">
        <v>52</v>
      </c>
      <c r="C177" s="2" t="s">
        <v>24</v>
      </c>
      <c r="D177" s="13" t="s">
        <v>241</v>
      </c>
      <c r="E177" s="12" t="s">
        <v>34</v>
      </c>
      <c r="F177" s="77">
        <f>G177+H177+I177+J177+K177+L177+M177+N177+O177+P177+Q177</f>
        <v>59.4</v>
      </c>
      <c r="G177" s="77">
        <v>55.8</v>
      </c>
      <c r="H177" s="87"/>
      <c r="I177" s="77">
        <v>3.6</v>
      </c>
      <c r="J177" s="87"/>
      <c r="K177" s="87"/>
      <c r="L177" s="87"/>
      <c r="M177" s="87"/>
      <c r="N177" s="87"/>
      <c r="O177" s="87"/>
      <c r="P177" s="87"/>
      <c r="Q177" s="87"/>
    </row>
    <row r="178" spans="1:17" ht="38.25">
      <c r="A178" s="13" t="s">
        <v>289</v>
      </c>
      <c r="B178" s="58" t="s">
        <v>53</v>
      </c>
      <c r="C178" s="2" t="s">
        <v>24</v>
      </c>
      <c r="D178" s="13" t="s">
        <v>238</v>
      </c>
      <c r="E178" s="12" t="s">
        <v>34</v>
      </c>
      <c r="F178" s="77">
        <f>G178+H178+I178+J178+K178+L178+M178+N178+O178+P178+Q178</f>
        <v>248.64000000000001</v>
      </c>
      <c r="G178" s="77">
        <v>74.65</v>
      </c>
      <c r="H178" s="77">
        <v>37</v>
      </c>
      <c r="I178" s="77">
        <v>64.08</v>
      </c>
      <c r="J178" s="77">
        <v>18.91</v>
      </c>
      <c r="K178" s="87">
        <v>54</v>
      </c>
      <c r="L178" s="87"/>
      <c r="M178" s="87"/>
      <c r="N178" s="87"/>
      <c r="O178" s="87"/>
      <c r="P178" s="87"/>
      <c r="Q178" s="87"/>
    </row>
    <row r="179" spans="1:17" ht="76.5">
      <c r="A179" s="13" t="s">
        <v>287</v>
      </c>
      <c r="B179" s="58" t="s">
        <v>54</v>
      </c>
      <c r="C179" s="2" t="s">
        <v>24</v>
      </c>
      <c r="D179" s="13">
        <v>2011</v>
      </c>
      <c r="E179" s="12" t="s">
        <v>34</v>
      </c>
      <c r="F179" s="77">
        <f>G179+H179+I179+J179+K179+L179+M179+N179+O179+P179+Q179</f>
        <v>36</v>
      </c>
      <c r="G179" s="77"/>
      <c r="H179" s="77">
        <v>36</v>
      </c>
      <c r="I179" s="77"/>
      <c r="J179" s="77"/>
      <c r="K179" s="77"/>
      <c r="L179" s="77"/>
      <c r="M179" s="77"/>
      <c r="N179" s="77"/>
      <c r="O179" s="77"/>
      <c r="P179" s="77"/>
      <c r="Q179" s="77"/>
    </row>
    <row r="180" spans="1:17" ht="63.75">
      <c r="A180" s="13">
        <v>14</v>
      </c>
      <c r="B180" s="58" t="s">
        <v>263</v>
      </c>
      <c r="C180" s="2" t="s">
        <v>24</v>
      </c>
      <c r="D180" s="144">
        <v>2013</v>
      </c>
      <c r="E180" s="12" t="s">
        <v>34</v>
      </c>
      <c r="F180" s="77">
        <f>SUM(J180:Q180)</f>
        <v>2062.2</v>
      </c>
      <c r="G180" s="77"/>
      <c r="H180" s="77"/>
      <c r="I180" s="77"/>
      <c r="J180" s="77">
        <v>2062.2</v>
      </c>
      <c r="K180" s="77"/>
      <c r="L180" s="77"/>
      <c r="M180" s="77"/>
      <c r="N180" s="77"/>
      <c r="O180" s="77"/>
      <c r="P180" s="77"/>
      <c r="Q180" s="77"/>
    </row>
    <row r="181" spans="1:17" ht="38.25">
      <c r="A181" s="13">
        <v>15</v>
      </c>
      <c r="B181" s="58" t="s">
        <v>264</v>
      </c>
      <c r="C181" s="2" t="s">
        <v>24</v>
      </c>
      <c r="D181" s="144">
        <v>2013</v>
      </c>
      <c r="E181" s="12" t="s">
        <v>34</v>
      </c>
      <c r="F181" s="77">
        <f>SUM(J181:Q181)</f>
        <v>775.26</v>
      </c>
      <c r="G181" s="77"/>
      <c r="H181" s="77"/>
      <c r="I181" s="77"/>
      <c r="J181" s="77">
        <v>775.26</v>
      </c>
      <c r="K181" s="77"/>
      <c r="L181" s="77"/>
      <c r="M181" s="77"/>
      <c r="N181" s="77"/>
      <c r="O181" s="77"/>
      <c r="P181" s="77"/>
      <c r="Q181" s="77"/>
    </row>
    <row r="182" spans="1:17" ht="63.75">
      <c r="A182" s="13">
        <v>16</v>
      </c>
      <c r="B182" s="58" t="s">
        <v>265</v>
      </c>
      <c r="C182" s="2" t="s">
        <v>24</v>
      </c>
      <c r="D182" s="144">
        <v>2013</v>
      </c>
      <c r="E182" s="12" t="s">
        <v>34</v>
      </c>
      <c r="F182" s="77">
        <f>SUM(J182:Q182)</f>
        <v>28.997</v>
      </c>
      <c r="G182" s="77"/>
      <c r="H182" s="77"/>
      <c r="I182" s="77"/>
      <c r="J182" s="77">
        <v>28.997</v>
      </c>
      <c r="K182" s="77"/>
      <c r="L182" s="77"/>
      <c r="M182" s="77"/>
      <c r="N182" s="77"/>
      <c r="O182" s="77"/>
      <c r="P182" s="77"/>
      <c r="Q182" s="77"/>
    </row>
    <row r="183" spans="1:17" ht="38.25">
      <c r="A183" s="13">
        <v>17</v>
      </c>
      <c r="B183" s="58" t="s">
        <v>266</v>
      </c>
      <c r="C183" s="2" t="s">
        <v>24</v>
      </c>
      <c r="D183" s="144">
        <v>2013</v>
      </c>
      <c r="E183" s="12" t="s">
        <v>34</v>
      </c>
      <c r="F183" s="77">
        <f>SUM(J183:Q183)</f>
        <v>42.34</v>
      </c>
      <c r="G183" s="77"/>
      <c r="H183" s="77"/>
      <c r="I183" s="77"/>
      <c r="J183" s="77">
        <v>42.34</v>
      </c>
      <c r="K183" s="77"/>
      <c r="L183" s="77"/>
      <c r="M183" s="77"/>
      <c r="N183" s="77"/>
      <c r="O183" s="77"/>
      <c r="P183" s="77"/>
      <c r="Q183" s="77"/>
    </row>
    <row r="184" spans="1:17" ht="38.25">
      <c r="A184" s="13">
        <v>18</v>
      </c>
      <c r="B184" s="58" t="s">
        <v>267</v>
      </c>
      <c r="C184" s="2" t="s">
        <v>24</v>
      </c>
      <c r="D184" s="144">
        <v>2013</v>
      </c>
      <c r="E184" s="12" t="s">
        <v>34</v>
      </c>
      <c r="F184" s="77">
        <f>SUM(J184:Q184)</f>
        <v>4.94</v>
      </c>
      <c r="G184" s="77"/>
      <c r="H184" s="77"/>
      <c r="I184" s="77"/>
      <c r="J184" s="77">
        <v>4.94</v>
      </c>
      <c r="K184" s="77"/>
      <c r="L184" s="77"/>
      <c r="M184" s="77"/>
      <c r="N184" s="77"/>
      <c r="O184" s="77"/>
      <c r="P184" s="77"/>
      <c r="Q184" s="77"/>
    </row>
    <row r="185" spans="1:18" ht="25.5">
      <c r="A185" s="97"/>
      <c r="B185" s="69" t="s">
        <v>123</v>
      </c>
      <c r="C185" s="98"/>
      <c r="D185" s="98"/>
      <c r="E185" s="98"/>
      <c r="F185" s="99">
        <f>SUM(F143:F184)</f>
        <v>42631.96700000002</v>
      </c>
      <c r="G185" s="99">
        <f>SUM(G143:G179)</f>
        <v>8817.8</v>
      </c>
      <c r="H185" s="99">
        <f>SUM(H143:H179)</f>
        <v>9797</v>
      </c>
      <c r="I185" s="99">
        <f>SUM(I143:I179)</f>
        <v>3680.0899999999997</v>
      </c>
      <c r="J185" s="145">
        <f>SUM(J143:J184)</f>
        <v>4078.7569999999996</v>
      </c>
      <c r="K185" s="99">
        <f aca="true" t="shared" si="8" ref="K185:Q185">SUM(K143:K179)</f>
        <v>3294.02</v>
      </c>
      <c r="L185" s="99">
        <f t="shared" si="8"/>
        <v>950</v>
      </c>
      <c r="M185" s="100">
        <f t="shared" si="8"/>
        <v>1230</v>
      </c>
      <c r="N185" s="100">
        <f t="shared" si="8"/>
        <v>2950</v>
      </c>
      <c r="O185" s="99">
        <f t="shared" si="8"/>
        <v>3989.3</v>
      </c>
      <c r="P185" s="99">
        <f t="shared" si="8"/>
        <v>2045</v>
      </c>
      <c r="Q185" s="100">
        <f t="shared" si="8"/>
        <v>1800</v>
      </c>
      <c r="R185" s="55"/>
    </row>
    <row r="186" spans="1:18" ht="25.5">
      <c r="A186" s="101"/>
      <c r="B186" s="102" t="s">
        <v>122</v>
      </c>
      <c r="C186" s="103"/>
      <c r="D186" s="103"/>
      <c r="E186" s="103"/>
      <c r="F186" s="104">
        <f aca="true" t="shared" si="9" ref="F186:Q186">F185+F136</f>
        <v>219858.967</v>
      </c>
      <c r="G186" s="104">
        <f t="shared" si="9"/>
        <v>19876.8</v>
      </c>
      <c r="H186" s="104">
        <f t="shared" si="9"/>
        <v>30647</v>
      </c>
      <c r="I186" s="104">
        <f t="shared" si="9"/>
        <v>25339.09</v>
      </c>
      <c r="J186" s="146">
        <f t="shared" si="9"/>
        <v>31862.756999999998</v>
      </c>
      <c r="K186" s="104">
        <f t="shared" si="9"/>
        <v>18794.02</v>
      </c>
      <c r="L186" s="104">
        <f t="shared" si="9"/>
        <v>13850</v>
      </c>
      <c r="M186" s="104">
        <f t="shared" si="9"/>
        <v>12830</v>
      </c>
      <c r="N186" s="104">
        <f t="shared" si="9"/>
        <v>21050</v>
      </c>
      <c r="O186" s="104">
        <f t="shared" si="9"/>
        <v>17039.3</v>
      </c>
      <c r="P186" s="104">
        <f t="shared" si="9"/>
        <v>15807</v>
      </c>
      <c r="Q186" s="104">
        <f t="shared" si="9"/>
        <v>12763</v>
      </c>
      <c r="R186" s="56"/>
    </row>
    <row r="187" spans="1:17" ht="37.5">
      <c r="A187" s="16"/>
      <c r="B187" s="105" t="s">
        <v>134</v>
      </c>
      <c r="C187" s="106"/>
      <c r="D187" s="106"/>
      <c r="E187" s="106"/>
      <c r="F187" s="123">
        <f>F190+F188+F189</f>
        <v>312778.648</v>
      </c>
      <c r="G187" s="107">
        <f aca="true" t="shared" si="10" ref="G187:Q187">G190+G188</f>
        <v>22486.8</v>
      </c>
      <c r="H187" s="107">
        <f t="shared" si="10"/>
        <v>52947.84</v>
      </c>
      <c r="I187" s="107">
        <f t="shared" si="10"/>
        <v>37462.886</v>
      </c>
      <c r="J187" s="127">
        <f>J190+J188+J189</f>
        <v>68388.802</v>
      </c>
      <c r="K187" s="107">
        <f t="shared" si="10"/>
        <v>19494.02</v>
      </c>
      <c r="L187" s="107">
        <f t="shared" si="10"/>
        <v>16850</v>
      </c>
      <c r="M187" s="108">
        <f t="shared" si="10"/>
        <v>15830</v>
      </c>
      <c r="N187" s="108">
        <f t="shared" si="10"/>
        <v>24050</v>
      </c>
      <c r="O187" s="107">
        <f t="shared" si="10"/>
        <v>20039.3</v>
      </c>
      <c r="P187" s="107">
        <f t="shared" si="10"/>
        <v>18807</v>
      </c>
      <c r="Q187" s="108">
        <f t="shared" si="10"/>
        <v>15763</v>
      </c>
    </row>
    <row r="188" spans="1:18" ht="18.75">
      <c r="A188" s="16"/>
      <c r="B188" s="109" t="s">
        <v>132</v>
      </c>
      <c r="C188" s="106"/>
      <c r="D188" s="106"/>
      <c r="E188" s="106"/>
      <c r="F188" s="122">
        <f aca="true" t="shared" si="11" ref="F188:Q188">F99</f>
        <v>30728.273999999998</v>
      </c>
      <c r="G188" s="112">
        <f t="shared" si="11"/>
        <v>2610</v>
      </c>
      <c r="H188" s="112">
        <f t="shared" si="11"/>
        <v>4824</v>
      </c>
      <c r="I188" s="112">
        <f t="shared" si="11"/>
        <v>1723.796</v>
      </c>
      <c r="J188" s="158">
        <f t="shared" si="11"/>
        <v>2211.478</v>
      </c>
      <c r="K188" s="112">
        <f t="shared" si="11"/>
        <v>700</v>
      </c>
      <c r="L188" s="112">
        <f t="shared" si="11"/>
        <v>3000</v>
      </c>
      <c r="M188" s="112">
        <f t="shared" si="11"/>
        <v>3000</v>
      </c>
      <c r="N188" s="112">
        <f t="shared" si="11"/>
        <v>3000</v>
      </c>
      <c r="O188" s="112">
        <f t="shared" si="11"/>
        <v>3000</v>
      </c>
      <c r="P188" s="112">
        <f t="shared" si="11"/>
        <v>3000</v>
      </c>
      <c r="Q188" s="112">
        <f t="shared" si="11"/>
        <v>3000</v>
      </c>
      <c r="R188" s="55"/>
    </row>
    <row r="189" spans="1:18" ht="18.75">
      <c r="A189" s="16"/>
      <c r="B189" s="109" t="s">
        <v>250</v>
      </c>
      <c r="C189" s="106"/>
      <c r="D189" s="106"/>
      <c r="E189" s="106"/>
      <c r="F189" s="132">
        <f>SUM(F100)</f>
        <v>792.031</v>
      </c>
      <c r="G189" s="112"/>
      <c r="H189" s="112"/>
      <c r="I189" s="112"/>
      <c r="J189" s="132">
        <f>SUM(J100)</f>
        <v>792.031</v>
      </c>
      <c r="K189" s="112"/>
      <c r="L189" s="112"/>
      <c r="M189" s="112"/>
      <c r="N189" s="112"/>
      <c r="O189" s="112"/>
      <c r="P189" s="112"/>
      <c r="Q189" s="112"/>
      <c r="R189" s="55"/>
    </row>
    <row r="190" spans="1:18" ht="37.5">
      <c r="A190" s="16"/>
      <c r="B190" s="105" t="s">
        <v>133</v>
      </c>
      <c r="C190" s="106"/>
      <c r="D190" s="106"/>
      <c r="E190" s="106"/>
      <c r="F190" s="107">
        <f>SUM(G190:Q190)</f>
        <v>281258.343</v>
      </c>
      <c r="G190" s="107">
        <f>G186+G112</f>
        <v>19876.8</v>
      </c>
      <c r="H190" s="107">
        <f>H186+H112</f>
        <v>48123.84</v>
      </c>
      <c r="I190" s="107">
        <f>I186+I112</f>
        <v>35739.09</v>
      </c>
      <c r="J190" s="157">
        <f>(J186+J112)-J180</f>
        <v>65385.29299999999</v>
      </c>
      <c r="K190" s="107">
        <f aca="true" t="shared" si="12" ref="K190:Q190">K186+K112</f>
        <v>18794.02</v>
      </c>
      <c r="L190" s="107">
        <f t="shared" si="12"/>
        <v>13850</v>
      </c>
      <c r="M190" s="108">
        <f t="shared" si="12"/>
        <v>12830</v>
      </c>
      <c r="N190" s="108">
        <f t="shared" si="12"/>
        <v>21050</v>
      </c>
      <c r="O190" s="107">
        <f t="shared" si="12"/>
        <v>17039.3</v>
      </c>
      <c r="P190" s="107">
        <f t="shared" si="12"/>
        <v>15807</v>
      </c>
      <c r="Q190" s="108">
        <f t="shared" si="12"/>
        <v>12763</v>
      </c>
      <c r="R190" s="57"/>
    </row>
    <row r="191" spans="1:17" ht="12.7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</row>
    <row r="192" spans="1:17" ht="12.75">
      <c r="A192" s="76" t="s">
        <v>251</v>
      </c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</row>
    <row r="193" spans="1:17" ht="12.75">
      <c r="A193" s="50"/>
      <c r="B193" s="136" t="s">
        <v>252</v>
      </c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</row>
    <row r="194" spans="1:17" ht="12.75">
      <c r="A194" s="50"/>
      <c r="B194" s="50" t="s">
        <v>253</v>
      </c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</row>
    <row r="195" spans="1:17" ht="12.7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</row>
    <row r="196" spans="1:17" ht="12.7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M196" s="50"/>
      <c r="N196" s="50"/>
      <c r="O196" s="50"/>
      <c r="P196" s="50"/>
      <c r="Q196" s="50"/>
    </row>
    <row r="197" spans="1:17" ht="12.7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</row>
    <row r="198" spans="1:17" ht="12.75">
      <c r="A198" s="50"/>
      <c r="B198" s="50" t="s">
        <v>254</v>
      </c>
      <c r="C198" s="50"/>
      <c r="D198" s="50"/>
      <c r="E198" s="50"/>
      <c r="F198" s="50"/>
      <c r="G198" s="50"/>
      <c r="H198" s="50"/>
      <c r="I198" s="50"/>
      <c r="J198" s="50"/>
      <c r="K198" s="50"/>
      <c r="L198" s="50" t="s">
        <v>197</v>
      </c>
      <c r="M198" s="50"/>
      <c r="N198" s="50"/>
      <c r="O198" s="50"/>
      <c r="P198" s="50"/>
      <c r="Q198" s="50"/>
    </row>
    <row r="199" spans="1:17" ht="12.7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</row>
    <row r="200" spans="1:17" ht="12.7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</row>
    <row r="201" spans="1:17" ht="12.7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</row>
    <row r="202" spans="1:17" ht="12.7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</row>
    <row r="203" spans="1:17" ht="12.7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</row>
    <row r="204" spans="1:17" ht="12.7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</row>
    <row r="205" spans="1:17" ht="12.7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</row>
    <row r="206" spans="1:17" ht="12.7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</row>
    <row r="207" spans="1:17" ht="12.7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</row>
    <row r="208" spans="1:17" ht="12.7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</row>
    <row r="209" spans="1:17" ht="12.7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</row>
    <row r="210" spans="1:17" ht="12.7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</row>
    <row r="211" spans="1:17" ht="12.7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</row>
    <row r="212" spans="1:17" ht="12.7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</row>
    <row r="213" spans="1:17" ht="12.7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</row>
    <row r="214" spans="1:17" ht="12.7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</row>
    <row r="215" spans="1:17" ht="12.7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</row>
    <row r="216" spans="1:17" ht="12.7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</row>
    <row r="217" spans="1:17" ht="12.7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</row>
    <row r="218" spans="1:17" ht="12.7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</row>
    <row r="219" spans="1:17" ht="12.7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</row>
    <row r="220" spans="1:17" ht="12.7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</row>
    <row r="221" spans="1:17" ht="12.7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</row>
    <row r="222" spans="1:17" ht="12.7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</row>
    <row r="223" spans="1:17" ht="12.7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</row>
    <row r="224" spans="1:17" ht="12.7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</row>
    <row r="225" spans="1:17" ht="12.7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</row>
    <row r="226" spans="1:17" ht="12.7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</row>
    <row r="227" spans="1:17" ht="12.7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</row>
    <row r="228" spans="1:17" ht="12.7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</row>
    <row r="229" spans="1:17" ht="12.7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</row>
    <row r="230" spans="1:17" ht="12.7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</row>
    <row r="231" spans="1:17" ht="12.7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</row>
    <row r="232" spans="1:17" ht="12.7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</row>
    <row r="233" spans="1:17" ht="12.7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</row>
    <row r="234" spans="1:17" ht="12.7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</row>
    <row r="235" spans="1:17" ht="12.7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</row>
    <row r="236" spans="1:17" ht="12.7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</row>
    <row r="237" spans="1:17" ht="12.7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</row>
    <row r="238" spans="1:17" ht="12.7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</row>
    <row r="239" spans="1:17" ht="12.7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</row>
    <row r="240" spans="1:17" ht="12.7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</row>
    <row r="241" spans="1:17" ht="12.7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</row>
    <row r="242" spans="1:17" ht="12.7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</row>
    <row r="243" spans="1:17" ht="12.7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</row>
    <row r="244" spans="1:17" ht="12.7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</row>
    <row r="245" spans="1:17" ht="12.7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</row>
    <row r="246" spans="1:17" ht="12.7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</row>
    <row r="247" spans="1:17" ht="12.7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</row>
    <row r="248" spans="1:17" ht="12.7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</row>
    <row r="249" spans="1:17" ht="12.7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</row>
    <row r="250" spans="1:17" ht="12.7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</row>
    <row r="251" spans="1:17" ht="12.7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</row>
    <row r="252" spans="1:17" ht="12.7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</row>
    <row r="253" spans="1:17" ht="12.7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</row>
    <row r="254" spans="1:17" ht="12.7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</row>
    <row r="255" spans="1:17" ht="12.7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</row>
    <row r="256" spans="1:17" ht="12.7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</row>
    <row r="257" spans="1:17" ht="12.7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</row>
    <row r="258" spans="1:17" ht="12.7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</row>
    <row r="259" spans="1:17" ht="12.7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</row>
    <row r="260" spans="1:17" ht="12.7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</row>
    <row r="261" spans="1:17" ht="12.7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</row>
    <row r="262" spans="1:17" ht="12.7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</row>
    <row r="263" spans="1:17" ht="12.7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</row>
    <row r="264" spans="1:17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</row>
    <row r="265" spans="1:17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</row>
    <row r="266" spans="1:17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</row>
    <row r="267" spans="1:17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</row>
    <row r="268" spans="1:17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</row>
    <row r="269" spans="1:17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</row>
    <row r="270" spans="1:17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</row>
    <row r="271" spans="1:17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</row>
    <row r="272" spans="1:17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</row>
    <row r="273" spans="1:17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</row>
    <row r="274" spans="1:17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</row>
    <row r="275" spans="1:17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</row>
    <row r="276" spans="1:17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</row>
    <row r="277" spans="1:17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</row>
    <row r="278" spans="1:17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</row>
    <row r="279" spans="1:17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</row>
    <row r="280" spans="1:17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</row>
    <row r="281" spans="1:17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</row>
    <row r="282" spans="1:17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</row>
    <row r="283" spans="1:17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</row>
    <row r="284" spans="1:17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</row>
    <row r="285" spans="1:17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</row>
    <row r="286" spans="1:17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</row>
    <row r="287" spans="1:17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</row>
    <row r="288" spans="1:17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</row>
    <row r="289" spans="1:17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</row>
    <row r="290" spans="1:17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</row>
    <row r="291" spans="1:17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</row>
    <row r="292" spans="1:17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</row>
    <row r="293" spans="1:17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</row>
    <row r="294" spans="1:17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</row>
    <row r="295" spans="1:17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</row>
  </sheetData>
  <sheetProtection/>
  <mergeCells count="49">
    <mergeCell ref="A41:A42"/>
    <mergeCell ref="B41:B42"/>
    <mergeCell ref="C41:C42"/>
    <mergeCell ref="D41:D42"/>
    <mergeCell ref="A39:A40"/>
    <mergeCell ref="B39:B40"/>
    <mergeCell ref="C39:C40"/>
    <mergeCell ref="D39:D40"/>
    <mergeCell ref="A99:A100"/>
    <mergeCell ref="B99:B100"/>
    <mergeCell ref="C99:C100"/>
    <mergeCell ref="D99:D100"/>
    <mergeCell ref="B115:Q115"/>
    <mergeCell ref="B118:Q118"/>
    <mergeCell ref="B137:Q137"/>
    <mergeCell ref="B138:Q138"/>
    <mergeCell ref="B142:Q142"/>
    <mergeCell ref="B113:Q113"/>
    <mergeCell ref="B114:Q114"/>
    <mergeCell ref="L7:L8"/>
    <mergeCell ref="N7:N8"/>
    <mergeCell ref="O7:O8"/>
    <mergeCell ref="Q7:Q8"/>
    <mergeCell ref="J7:J8"/>
    <mergeCell ref="K7:K8"/>
    <mergeCell ref="F6:F8"/>
    <mergeCell ref="L2:Q2"/>
    <mergeCell ref="A4:Q4"/>
    <mergeCell ref="B102:Q102"/>
    <mergeCell ref="A6:A8"/>
    <mergeCell ref="B6:B8"/>
    <mergeCell ref="C6:C8"/>
    <mergeCell ref="D6:D8"/>
    <mergeCell ref="B101:Q101"/>
    <mergeCell ref="G6:Q6"/>
    <mergeCell ref="M7:M8"/>
    <mergeCell ref="B18:Q18"/>
    <mergeCell ref="B105:Q105"/>
    <mergeCell ref="B11:Q11"/>
    <mergeCell ref="P7:P8"/>
    <mergeCell ref="I7:I8"/>
    <mergeCell ref="G7:G8"/>
    <mergeCell ref="H7:H8"/>
    <mergeCell ref="E6:E8"/>
    <mergeCell ref="B10:Q10"/>
    <mergeCell ref="A97:A98"/>
    <mergeCell ref="B97:B98"/>
    <mergeCell ref="C97:C98"/>
    <mergeCell ref="D97:D98"/>
  </mergeCells>
  <printOptions/>
  <pageMargins left="0.36" right="0.36" top="0.53" bottom="0.5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МУЗ Саянская городская больница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COMPORT</dc:creator>
  <cp:keywords/>
  <dc:description/>
  <cp:lastModifiedBy>SOO</cp:lastModifiedBy>
  <cp:lastPrinted>2013-09-26T05:19:34Z</cp:lastPrinted>
  <dcterms:created xsi:type="dcterms:W3CDTF">2010-10-29T04:30:59Z</dcterms:created>
  <dcterms:modified xsi:type="dcterms:W3CDTF">2014-05-13T06:34:11Z</dcterms:modified>
  <cp:category/>
  <cp:version/>
  <cp:contentType/>
  <cp:contentStatus/>
</cp:coreProperties>
</file>