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15" windowHeight="4650" tabRatio="599" activeTab="0"/>
  </bookViews>
  <sheets>
    <sheet name="Саянск" sheetId="1" r:id="rId1"/>
  </sheets>
  <definedNames>
    <definedName name="_xlnm.Print_Titles" localSheetId="0">'Саянск'!$1:$8</definedName>
    <definedName name="_xlnm.Print_Area" localSheetId="0">'Саянск'!$A$1:$R$48</definedName>
  </definedNames>
  <calcPr fullCalcOnLoad="1"/>
</workbook>
</file>

<file path=xl/sharedStrings.xml><?xml version="1.0" encoding="utf-8"?>
<sst xmlns="http://schemas.openxmlformats.org/spreadsheetml/2006/main" count="68" uniqueCount="47">
  <si>
    <t>млн.руб.</t>
  </si>
  <si>
    <t>Предложение  территории</t>
  </si>
  <si>
    <t xml:space="preserve">Прогноз  </t>
  </si>
  <si>
    <r>
      <t>1.Объем реализации продукции</t>
    </r>
    <r>
      <rPr>
        <b/>
        <sz val="9"/>
        <rFont val="Arial Cyr"/>
        <family val="2"/>
      </rPr>
      <t xml:space="preserve"> (работ, услуг)</t>
    </r>
  </si>
  <si>
    <t>В  том  числе:</t>
  </si>
  <si>
    <t>2.  Прибыль</t>
  </si>
  <si>
    <t>3.Валовый  совокупный  годовой  доход</t>
  </si>
  <si>
    <t>3.1.  ФОТ  (без  выплат  социального  характера) всего :</t>
  </si>
  <si>
    <t>3.2.  Выплаты  социального  характера всего :</t>
  </si>
  <si>
    <t>3.3.  Прочие  доходы</t>
  </si>
  <si>
    <t>4.  Численность  (тыс.чел.)  ВСЕГО</t>
  </si>
  <si>
    <t>ОАО  "Иркутскнефтепродукт"</t>
  </si>
  <si>
    <t>без централиз. плательщиков</t>
  </si>
  <si>
    <t>централиз. плательщики</t>
  </si>
  <si>
    <t>в т.ч.сельскохоз. предприятий</t>
  </si>
  <si>
    <t>Согласовано</t>
  </si>
  <si>
    <t>Наименование показателя</t>
  </si>
  <si>
    <t>_______________(М.Н. Петрова)</t>
  </si>
  <si>
    <t>в  т.ч.  - сельское хозяйство</t>
  </si>
  <si>
    <t xml:space="preserve">            -  бюджет</t>
  </si>
  <si>
    <t>ОАО "Иркутскэнерго"</t>
  </si>
  <si>
    <t>ОАО "Сибирьтелеком"</t>
  </si>
  <si>
    <t>2012 г.</t>
  </si>
  <si>
    <t>*данные по централизованным плательщикам - проставляет область</t>
  </si>
  <si>
    <t>Предложение министерства</t>
  </si>
  <si>
    <t>Начальник управления государственного регулирования экономики министерства экономического развития, труда, науки и высшей школы Иркутской области</t>
  </si>
  <si>
    <t xml:space="preserve"> Протокол  согласования  основных  экономических  показателей   </t>
  </si>
  <si>
    <t xml:space="preserve">Временно замещающий должность министра экономического развития, труда, науки и высшей школы Иркутской области </t>
  </si>
  <si>
    <t>______________ (Д.А. Ялов)</t>
  </si>
  <si>
    <t>Оценка  2010 г.</t>
  </si>
  <si>
    <t>2013 г.</t>
  </si>
  <si>
    <t>Факт 
2009 г.</t>
  </si>
  <si>
    <t xml:space="preserve">1вар 2011г. </t>
  </si>
  <si>
    <t>2 вар 2011г.</t>
  </si>
  <si>
    <t>2011г.</t>
  </si>
  <si>
    <t xml:space="preserve">2011г. </t>
  </si>
  <si>
    <t>по городскому округу муниципального образования "город Саянск" на  2011 - 2013 гг.</t>
  </si>
  <si>
    <t>ООО "Иркутскэнергосбыт"</t>
  </si>
  <si>
    <t>ГУЭП "Облкоммунэнерго"</t>
  </si>
  <si>
    <t>ЗАО "Байкалвестком"</t>
  </si>
  <si>
    <t xml:space="preserve">УФПС </t>
  </si>
  <si>
    <t>ООО "Крайс Ойл"</t>
  </si>
  <si>
    <t>без малых и микропредприятий</t>
  </si>
  <si>
    <t>____________ (Ю.С. Перков)</t>
  </si>
  <si>
    <t>Начальник управления по экономике администрации городского округа муниципального образования "город Саянск"</t>
  </si>
  <si>
    <t>_____________ Г.Ю. Плакина</t>
  </si>
  <si>
    <t>Исполняющий обязанности мэра городского округа муниципального образования "город Саянск"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</si>
</sst>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%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0.00000000"/>
    <numFmt numFmtId="180" formatCode="0.0000000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b/>
      <sz val="9"/>
      <name val="Arial Cyr"/>
      <family val="2"/>
    </font>
    <font>
      <b/>
      <sz val="13"/>
      <name val="Arial Cyr"/>
      <family val="2"/>
    </font>
    <font>
      <b/>
      <i/>
      <sz val="11"/>
      <name val="Arial Cyr"/>
      <family val="2"/>
    </font>
    <font>
      <u val="single"/>
      <sz val="11"/>
      <name val="Arial Cyr"/>
      <family val="2"/>
    </font>
    <font>
      <sz val="13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0"/>
    </font>
    <font>
      <i/>
      <sz val="10"/>
      <color indexed="8"/>
      <name val="Arial Cyr"/>
      <family val="0"/>
    </font>
    <font>
      <sz val="11"/>
      <color indexed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9"/>
      </right>
      <top>
        <color indexed="63"/>
      </top>
      <bottom style="thin"/>
    </border>
    <border>
      <left style="thin"/>
      <right style="medium">
        <color indexed="9"/>
      </right>
      <top style="thin"/>
      <bottom style="thin"/>
    </border>
    <border>
      <left>
        <color indexed="63"/>
      </left>
      <right style="medium">
        <color indexed="9"/>
      </right>
      <top style="thin"/>
      <bottom style="thin"/>
    </border>
    <border>
      <left style="thin"/>
      <right style="medium">
        <color indexed="9"/>
      </right>
      <top style="thin"/>
      <bottom style="double"/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9" fillId="0" borderId="2" xfId="0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0" fillId="3" borderId="0" xfId="0" applyFill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Continuous"/>
    </xf>
    <xf numFmtId="0" fontId="6" fillId="3" borderId="0" xfId="0" applyFont="1" applyFill="1" applyAlignment="1">
      <alignment horizontal="centerContinuous"/>
    </xf>
    <xf numFmtId="0" fontId="6" fillId="3" borderId="0" xfId="0" applyFont="1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/>
    </xf>
    <xf numFmtId="164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right" vertical="center" wrapText="1"/>
      <protection locked="0"/>
    </xf>
    <xf numFmtId="0" fontId="0" fillId="3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8" fillId="2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6" xfId="0" applyNumberFormat="1" applyFont="1" applyFill="1" applyBorder="1" applyAlignment="1" applyProtection="1">
      <alignment horizontal="center" vertical="center"/>
      <protection locked="0"/>
    </xf>
    <xf numFmtId="164" fontId="11" fillId="0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6" xfId="0" applyNumberFormat="1" applyFont="1" applyFill="1" applyBorder="1" applyAlignment="1" applyProtection="1">
      <alignment horizontal="center" vertical="center"/>
      <protection locked="0"/>
    </xf>
    <xf numFmtId="164" fontId="0" fillId="0" borderId="5" xfId="0" applyNumberFormat="1" applyFont="1" applyFill="1" applyBorder="1" applyAlignment="1" applyProtection="1">
      <alignment horizontal="center" vertical="center"/>
      <protection locked="0"/>
    </xf>
    <xf numFmtId="164" fontId="0" fillId="0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Continuous" vertical="center" wrapText="1"/>
      <protection locked="0"/>
    </xf>
    <xf numFmtId="0" fontId="9" fillId="0" borderId="2" xfId="0" applyFont="1" applyFill="1" applyBorder="1" applyAlignment="1" applyProtection="1">
      <alignment horizontal="right" vertical="center" wrapText="1"/>
      <protection locked="0"/>
    </xf>
    <xf numFmtId="0" fontId="14" fillId="3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164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3" xfId="0" applyNumberFormat="1" applyFont="1" applyFill="1" applyBorder="1" applyAlignment="1" applyProtection="1">
      <alignment horizontal="center" vertical="center"/>
      <protection locked="0"/>
    </xf>
    <xf numFmtId="164" fontId="8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 applyProtection="1">
      <alignment horizontal="center" vertical="center"/>
      <protection locked="0"/>
    </xf>
    <xf numFmtId="164" fontId="8" fillId="2" borderId="2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/>
    </xf>
    <xf numFmtId="164" fontId="17" fillId="0" borderId="9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12" fillId="3" borderId="6" xfId="0" applyNumberFormat="1" applyFont="1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  <protection locked="0"/>
    </xf>
    <xf numFmtId="164" fontId="12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11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6" xfId="0" applyNumberFormat="1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 applyProtection="1">
      <alignment horizontal="center" vertical="center"/>
      <protection locked="0"/>
    </xf>
    <xf numFmtId="164" fontId="11" fillId="0" borderId="11" xfId="0" applyNumberFormat="1" applyFont="1" applyFill="1" applyBorder="1" applyAlignment="1" applyProtection="1">
      <alignment horizontal="center" vertical="center"/>
      <protection locked="0"/>
    </xf>
    <xf numFmtId="164" fontId="8" fillId="2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 applyProtection="1">
      <alignment horizontal="center" vertical="center"/>
      <protection locked="0"/>
    </xf>
    <xf numFmtId="164" fontId="8" fillId="2" borderId="12" xfId="0" applyNumberFormat="1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19" xfId="0" applyNumberFormat="1" applyFont="1" applyFill="1" applyBorder="1" applyAlignment="1">
      <alignment horizontal="center" vertical="center" wrapText="1"/>
    </xf>
    <xf numFmtId="164" fontId="12" fillId="3" borderId="19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9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 applyProtection="1">
      <alignment horizontal="center" vertical="center"/>
      <protection locked="0"/>
    </xf>
    <xf numFmtId="164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3" borderId="19" xfId="0" applyFont="1" applyFill="1" applyBorder="1" applyAlignment="1">
      <alignment/>
    </xf>
    <xf numFmtId="164" fontId="8" fillId="2" borderId="1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 applyProtection="1">
      <alignment horizontal="center" vertical="center"/>
      <protection locked="0"/>
    </xf>
    <xf numFmtId="164" fontId="0" fillId="3" borderId="19" xfId="0" applyNumberFormat="1" applyFill="1" applyBorder="1" applyAlignment="1">
      <alignment horizontal="center" vertical="center"/>
    </xf>
    <xf numFmtId="164" fontId="0" fillId="0" borderId="19" xfId="0" applyNumberFormat="1" applyFont="1" applyFill="1" applyBorder="1" applyAlignment="1" applyProtection="1">
      <alignment horizontal="center" vertical="center"/>
      <protection locked="0"/>
    </xf>
    <xf numFmtId="164" fontId="8" fillId="2" borderId="19" xfId="0" applyNumberFormat="1" applyFont="1" applyFill="1" applyBorder="1" applyAlignment="1" applyProtection="1">
      <alignment horizontal="center" vertical="center"/>
      <protection locked="0"/>
    </xf>
    <xf numFmtId="164" fontId="8" fillId="2" borderId="20" xfId="0" applyNumberFormat="1" applyFont="1" applyFill="1" applyBorder="1" applyAlignment="1">
      <alignment horizontal="center" vertical="center"/>
    </xf>
    <xf numFmtId="164" fontId="8" fillId="2" borderId="21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164" fontId="1" fillId="0" borderId="15" xfId="0" applyNumberFormat="1" applyFont="1" applyFill="1" applyBorder="1" applyAlignment="1">
      <alignment horizontal="center" vertical="center" wrapText="1"/>
    </xf>
    <xf numFmtId="164" fontId="8" fillId="2" borderId="22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164" fontId="8" fillId="2" borderId="23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8" fillId="2" borderId="25" xfId="0" applyNumberFormat="1" applyFont="1" applyFill="1" applyBorder="1" applyAlignment="1">
      <alignment horizontal="center" vertical="center" wrapText="1"/>
    </xf>
    <xf numFmtId="164" fontId="17" fillId="0" borderId="25" xfId="0" applyNumberFormat="1" applyFont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6" xfId="0" applyNumberFormat="1" applyFont="1" applyFill="1" applyBorder="1" applyAlignment="1">
      <alignment horizontal="center" vertical="center" wrapText="1"/>
    </xf>
    <xf numFmtId="164" fontId="8" fillId="2" borderId="26" xfId="0" applyNumberFormat="1" applyFont="1" applyFill="1" applyBorder="1" applyAlignment="1" applyProtection="1">
      <alignment horizontal="center" vertical="center"/>
      <protection locked="0"/>
    </xf>
    <xf numFmtId="0" fontId="11" fillId="3" borderId="25" xfId="0" applyFont="1" applyFill="1" applyBorder="1" applyAlignment="1">
      <alignment/>
    </xf>
    <xf numFmtId="164" fontId="8" fillId="2" borderId="26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 applyProtection="1">
      <alignment horizontal="center" vertical="center"/>
      <protection locked="0"/>
    </xf>
    <xf numFmtId="164" fontId="8" fillId="2" borderId="25" xfId="0" applyNumberFormat="1" applyFont="1" applyFill="1" applyBorder="1" applyAlignment="1" applyProtection="1">
      <alignment horizontal="center" vertical="center"/>
      <protection locked="0"/>
    </xf>
    <xf numFmtId="164" fontId="8" fillId="2" borderId="27" xfId="0" applyNumberFormat="1" applyFont="1" applyFill="1" applyBorder="1" applyAlignment="1">
      <alignment horizontal="center" vertical="center"/>
    </xf>
    <xf numFmtId="164" fontId="8" fillId="2" borderId="28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right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9" xfId="0" applyNumberFormat="1" applyFont="1" applyBorder="1" applyAlignment="1">
      <alignment horizontal="center" vertical="center" wrapText="1"/>
    </xf>
    <xf numFmtId="164" fontId="17" fillId="0" borderId="30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12" xfId="0" applyNumberFormat="1" applyFont="1" applyFill="1" applyBorder="1" applyAlignment="1">
      <alignment horizontal="center" vertical="center" wrapText="1"/>
    </xf>
    <xf numFmtId="164" fontId="0" fillId="3" borderId="0" xfId="0" applyNumberFormat="1" applyFill="1" applyAlignment="1">
      <alignment/>
    </xf>
    <xf numFmtId="1" fontId="8" fillId="2" borderId="7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0" fillId="3" borderId="0" xfId="0" applyFill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 applyProtection="1">
      <alignment horizontal="left" wrapText="1"/>
      <protection locked="0"/>
    </xf>
    <xf numFmtId="0" fontId="19" fillId="3" borderId="31" xfId="0" applyFont="1" applyFill="1" applyBorder="1" applyAlignment="1" applyProtection="1">
      <alignment horizontal="left" vertical="center" wrapText="1"/>
      <protection locked="0"/>
    </xf>
    <xf numFmtId="0" fontId="19" fillId="3" borderId="0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4" fillId="0" borderId="2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view="pageBreakPreview" zoomScale="80" zoomScaleNormal="75" zoomScaleSheetLayoutView="80" workbookViewId="0" topLeftCell="A1">
      <pane xSplit="1" ySplit="8" topLeftCell="B3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5" sqref="A45"/>
    </sheetView>
  </sheetViews>
  <sheetFormatPr defaultColWidth="9.00390625" defaultRowHeight="12.75"/>
  <cols>
    <col min="1" max="1" width="27.125" style="0" customWidth="1"/>
    <col min="2" max="2" width="10.625" style="0" customWidth="1"/>
    <col min="3" max="3" width="11.25390625" style="0" customWidth="1"/>
    <col min="4" max="4" width="11.375" style="0" customWidth="1"/>
    <col min="5" max="5" width="10.25390625" style="0" customWidth="1"/>
    <col min="6" max="6" width="11.00390625" style="0" customWidth="1"/>
    <col min="7" max="7" width="10.25390625" style="0" customWidth="1"/>
    <col min="8" max="8" width="0.12890625" style="0" customWidth="1"/>
    <col min="9" max="9" width="10.75390625" style="0" customWidth="1"/>
    <col min="10" max="10" width="10.125" style="0" customWidth="1"/>
    <col min="11" max="11" width="10.375" style="0" customWidth="1"/>
    <col min="12" max="12" width="10.125" style="19" customWidth="1"/>
    <col min="13" max="13" width="10.875" style="19" customWidth="1"/>
    <col min="14" max="14" width="10.625" style="20" bestFit="1" customWidth="1"/>
    <col min="15" max="15" width="11.875" style="20" customWidth="1"/>
    <col min="16" max="16" width="11.00390625" style="20" customWidth="1"/>
    <col min="17" max="17" width="11.125" style="20" customWidth="1"/>
    <col min="18" max="18" width="12.125" style="20" customWidth="1"/>
    <col min="19" max="23" width="7.875" style="20" customWidth="1"/>
    <col min="24" max="16384" width="7.875" style="1" customWidth="1"/>
  </cols>
  <sheetData>
    <row r="1" spans="12:13" s="20" customFormat="1" ht="12.75">
      <c r="L1" s="19"/>
      <c r="M1" s="19"/>
    </row>
    <row r="2" spans="1:18" s="20" customFormat="1" ht="16.5">
      <c r="A2" s="175" t="s">
        <v>26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s="20" customFormat="1" ht="15.75" customHeight="1">
      <c r="A3" s="176" t="s">
        <v>36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</row>
    <row r="4" spans="1:18" s="20" customFormat="1" ht="15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6"/>
      <c r="L4" s="19"/>
      <c r="M4" s="19"/>
      <c r="Q4" s="164" t="s">
        <v>0</v>
      </c>
      <c r="R4" s="164"/>
    </row>
    <row r="5" spans="2:13" s="20" customFormat="1" ht="6.75" customHeight="1">
      <c r="B5" s="28"/>
      <c r="C5" s="29"/>
      <c r="E5" s="30"/>
      <c r="F5" s="30"/>
      <c r="G5" s="29"/>
      <c r="H5" s="29"/>
      <c r="I5" s="29"/>
      <c r="J5" s="31"/>
      <c r="L5" s="19"/>
      <c r="M5" s="19"/>
    </row>
    <row r="6" spans="1:18" ht="15">
      <c r="A6" s="177" t="s">
        <v>16</v>
      </c>
      <c r="B6" s="185" t="s">
        <v>1</v>
      </c>
      <c r="C6" s="166"/>
      <c r="D6" s="166"/>
      <c r="E6" s="166"/>
      <c r="F6" s="166"/>
      <c r="G6" s="186"/>
      <c r="H6" s="85"/>
      <c r="I6" s="165" t="s">
        <v>24</v>
      </c>
      <c r="J6" s="166"/>
      <c r="K6" s="166"/>
      <c r="L6" s="166"/>
      <c r="M6" s="167"/>
      <c r="N6" s="180" t="s">
        <v>15</v>
      </c>
      <c r="O6" s="181"/>
      <c r="P6" s="181"/>
      <c r="Q6" s="181"/>
      <c r="R6" s="182"/>
    </row>
    <row r="7" spans="1:25" s="4" customFormat="1" ht="20.25" customHeight="1">
      <c r="A7" s="178"/>
      <c r="B7" s="187" t="s">
        <v>31</v>
      </c>
      <c r="C7" s="187" t="s">
        <v>29</v>
      </c>
      <c r="D7" s="183" t="s">
        <v>2</v>
      </c>
      <c r="E7" s="168"/>
      <c r="F7" s="168"/>
      <c r="G7" s="184"/>
      <c r="H7" s="86"/>
      <c r="I7" s="173" t="s">
        <v>31</v>
      </c>
      <c r="J7" s="187" t="s">
        <v>29</v>
      </c>
      <c r="K7" s="168"/>
      <c r="L7" s="168"/>
      <c r="M7" s="169"/>
      <c r="N7" s="173" t="s">
        <v>31</v>
      </c>
      <c r="O7" s="187" t="s">
        <v>29</v>
      </c>
      <c r="P7" s="183" t="s">
        <v>2</v>
      </c>
      <c r="Q7" s="168"/>
      <c r="R7" s="190"/>
      <c r="S7" s="123"/>
      <c r="T7" s="21"/>
      <c r="U7" s="21"/>
      <c r="V7" s="21"/>
      <c r="W7" s="21"/>
      <c r="X7" s="21"/>
      <c r="Y7" s="21"/>
    </row>
    <row r="8" spans="1:19" ht="33" customHeight="1">
      <c r="A8" s="179"/>
      <c r="B8" s="188"/>
      <c r="C8" s="188"/>
      <c r="D8" s="3" t="s">
        <v>32</v>
      </c>
      <c r="E8" s="3" t="s">
        <v>33</v>
      </c>
      <c r="F8" s="50" t="s">
        <v>22</v>
      </c>
      <c r="G8" s="64" t="s">
        <v>30</v>
      </c>
      <c r="H8" s="87"/>
      <c r="I8" s="174"/>
      <c r="J8" s="188"/>
      <c r="K8" s="50" t="s">
        <v>34</v>
      </c>
      <c r="L8" s="50" t="s">
        <v>22</v>
      </c>
      <c r="M8" s="100" t="s">
        <v>30</v>
      </c>
      <c r="N8" s="174"/>
      <c r="O8" s="188"/>
      <c r="P8" s="50" t="s">
        <v>35</v>
      </c>
      <c r="Q8" s="50" t="s">
        <v>22</v>
      </c>
      <c r="R8" s="130" t="s">
        <v>30</v>
      </c>
      <c r="S8" s="129"/>
    </row>
    <row r="9" spans="1:23" s="2" customFormat="1" ht="30">
      <c r="A9" s="11" t="s">
        <v>3</v>
      </c>
      <c r="B9" s="16">
        <f aca="true" t="shared" si="0" ref="B9:G9">B10+B11</f>
        <v>16484.483675223335</v>
      </c>
      <c r="C9" s="16">
        <f t="shared" si="0"/>
        <v>18907.938078083745</v>
      </c>
      <c r="D9" s="16">
        <f t="shared" si="0"/>
        <v>20851.287889335345</v>
      </c>
      <c r="E9" s="16">
        <f t="shared" si="0"/>
        <v>20873.072950512287</v>
      </c>
      <c r="F9" s="16">
        <f t="shared" si="0"/>
        <v>22505.40206344199</v>
      </c>
      <c r="G9" s="16">
        <f t="shared" si="0"/>
        <v>24433.91968919369</v>
      </c>
      <c r="H9" s="88"/>
      <c r="I9" s="101">
        <v>16514.5</v>
      </c>
      <c r="J9" s="65">
        <f aca="true" t="shared" si="1" ref="J9:R9">J10+J11</f>
        <v>19005.698078083748</v>
      </c>
      <c r="K9" s="65">
        <f t="shared" si="1"/>
        <v>20955.527889335346</v>
      </c>
      <c r="L9" s="65">
        <f t="shared" si="1"/>
        <v>22615.802063441988</v>
      </c>
      <c r="M9" s="97">
        <f t="shared" si="1"/>
        <v>24552.729689193693</v>
      </c>
      <c r="N9" s="101">
        <f t="shared" si="1"/>
        <v>16514.483675223335</v>
      </c>
      <c r="O9" s="16">
        <f t="shared" si="1"/>
        <v>19005.698078083748</v>
      </c>
      <c r="P9" s="16">
        <f t="shared" si="1"/>
        <v>20955.527889335346</v>
      </c>
      <c r="Q9" s="16">
        <f t="shared" si="1"/>
        <v>22615.802063441988</v>
      </c>
      <c r="R9" s="131">
        <f t="shared" si="1"/>
        <v>24552.729689193693</v>
      </c>
      <c r="S9" s="22"/>
      <c r="T9" s="22"/>
      <c r="U9" s="22"/>
      <c r="V9" s="22"/>
      <c r="W9" s="22"/>
    </row>
    <row r="10" spans="1:23" s="9" customFormat="1" ht="31.5" customHeight="1">
      <c r="A10" s="5" t="s">
        <v>12</v>
      </c>
      <c r="B10" s="68">
        <v>13282.4</v>
      </c>
      <c r="C10" s="69">
        <v>15030</v>
      </c>
      <c r="D10" s="69">
        <v>16324.3</v>
      </c>
      <c r="E10" s="69">
        <v>16324.3</v>
      </c>
      <c r="F10" s="69">
        <v>17547.7</v>
      </c>
      <c r="G10" s="69">
        <v>19105</v>
      </c>
      <c r="H10" s="89"/>
      <c r="I10" s="162">
        <v>13312.4</v>
      </c>
      <c r="J10" s="68">
        <v>15127.76</v>
      </c>
      <c r="K10" s="68">
        <v>16428.54</v>
      </c>
      <c r="L10" s="69">
        <v>17658.1</v>
      </c>
      <c r="M10" s="102">
        <v>19223.81</v>
      </c>
      <c r="N10" s="155">
        <v>13312.4</v>
      </c>
      <c r="O10" s="156">
        <v>15127.76</v>
      </c>
      <c r="P10" s="156">
        <v>16428.54</v>
      </c>
      <c r="Q10" s="156">
        <v>17658.1</v>
      </c>
      <c r="R10" s="132">
        <v>19223.81</v>
      </c>
      <c r="S10" s="23"/>
      <c r="T10" s="23">
        <f>P10/O10*100</f>
        <v>108.59862927492242</v>
      </c>
      <c r="U10" s="23"/>
      <c r="V10" s="23"/>
      <c r="W10" s="23"/>
    </row>
    <row r="11" spans="1:18" ht="28.5">
      <c r="A11" s="14" t="s">
        <v>13</v>
      </c>
      <c r="B11" s="70">
        <f aca="true" t="shared" si="2" ref="B11:G11">B12+B13+B14+B15+B16+B17+B18+B19</f>
        <v>3202.0836752233367</v>
      </c>
      <c r="C11" s="70">
        <f t="shared" si="2"/>
        <v>3877.9380780837464</v>
      </c>
      <c r="D11" s="70">
        <f t="shared" si="2"/>
        <v>4526.987889335344</v>
      </c>
      <c r="E11" s="70">
        <f t="shared" si="2"/>
        <v>4548.772950512288</v>
      </c>
      <c r="F11" s="70">
        <f t="shared" si="2"/>
        <v>4957.7020634419905</v>
      </c>
      <c r="G11" s="70">
        <f t="shared" si="2"/>
        <v>5328.919689193693</v>
      </c>
      <c r="H11" s="71">
        <f>SUM(H12:H18)</f>
        <v>0</v>
      </c>
      <c r="I11" s="103">
        <f aca="true" t="shared" si="3" ref="I11:R11">I12+I13+I14+I15+I16+I17+I18+I19</f>
        <v>3202.0836752233367</v>
      </c>
      <c r="J11" s="70">
        <f t="shared" si="3"/>
        <v>3877.9380780837464</v>
      </c>
      <c r="K11" s="70">
        <f t="shared" si="3"/>
        <v>4526.987889335344</v>
      </c>
      <c r="L11" s="70">
        <f t="shared" si="3"/>
        <v>4957.7020634419905</v>
      </c>
      <c r="M11" s="159">
        <f t="shared" si="3"/>
        <v>5328.919689193693</v>
      </c>
      <c r="N11" s="122">
        <f t="shared" si="3"/>
        <v>3202.0836752233367</v>
      </c>
      <c r="O11" s="70">
        <f t="shared" si="3"/>
        <v>3877.9380780837464</v>
      </c>
      <c r="P11" s="70">
        <f t="shared" si="3"/>
        <v>4526.987889335344</v>
      </c>
      <c r="Q11" s="70">
        <f t="shared" si="3"/>
        <v>4957.7020634419905</v>
      </c>
      <c r="R11" s="133">
        <f t="shared" si="3"/>
        <v>5328.919689193693</v>
      </c>
    </row>
    <row r="12" spans="1:23" s="37" customFormat="1" ht="12.75">
      <c r="A12" s="35" t="s">
        <v>20</v>
      </c>
      <c r="B12" s="78">
        <v>1897.62896254536</v>
      </c>
      <c r="C12" s="79">
        <v>2340.2863268532915</v>
      </c>
      <c r="D12" s="80">
        <v>2604.2456722771876</v>
      </c>
      <c r="E12" s="80">
        <v>2604.2456722771876</v>
      </c>
      <c r="F12" s="80">
        <v>2832.666956693422</v>
      </c>
      <c r="G12" s="81">
        <v>3084.5674726372126</v>
      </c>
      <c r="H12" s="90"/>
      <c r="I12" s="104">
        <v>1897.62896254536</v>
      </c>
      <c r="J12" s="78">
        <v>2340.2863268532915</v>
      </c>
      <c r="K12" s="78">
        <v>2604.2456722771876</v>
      </c>
      <c r="L12" s="78">
        <v>2832.666956693422</v>
      </c>
      <c r="M12" s="105">
        <f>G12</f>
        <v>3084.5674726372126</v>
      </c>
      <c r="N12" s="104">
        <v>1897.62896254536</v>
      </c>
      <c r="O12" s="79">
        <v>2340.2863268532915</v>
      </c>
      <c r="P12" s="79">
        <v>2604.2456722771876</v>
      </c>
      <c r="Q12" s="79">
        <v>2832.666956693422</v>
      </c>
      <c r="R12" s="134">
        <v>3084.5674726372126</v>
      </c>
      <c r="S12" s="36"/>
      <c r="T12" s="36"/>
      <c r="U12" s="36"/>
      <c r="V12" s="36"/>
      <c r="W12" s="36"/>
    </row>
    <row r="13" spans="1:23" s="37" customFormat="1" ht="12.75">
      <c r="A13" s="35" t="s">
        <v>37</v>
      </c>
      <c r="B13" s="78">
        <v>630.4970829315333</v>
      </c>
      <c r="C13" s="79">
        <v>808.387836415121</v>
      </c>
      <c r="D13" s="80">
        <v>954.3824496552498</v>
      </c>
      <c r="E13" s="80">
        <v>954.3824496552498</v>
      </c>
      <c r="F13" s="80">
        <v>1072.1487683281462</v>
      </c>
      <c r="G13" s="81">
        <v>1222.9260368483924</v>
      </c>
      <c r="H13" s="90"/>
      <c r="I13" s="104">
        <v>630.4970829315333</v>
      </c>
      <c r="J13" s="78">
        <v>808.387836415121</v>
      </c>
      <c r="K13" s="78">
        <v>954.3824496552498</v>
      </c>
      <c r="L13" s="78">
        <v>1072.1487683281462</v>
      </c>
      <c r="M13" s="105">
        <v>1222.9260368483924</v>
      </c>
      <c r="N13" s="104">
        <v>630.4970829315333</v>
      </c>
      <c r="O13" s="79">
        <v>808.387836415121</v>
      </c>
      <c r="P13" s="79">
        <v>954.3824496552498</v>
      </c>
      <c r="Q13" s="79">
        <v>1072.1487683281462</v>
      </c>
      <c r="R13" s="134">
        <v>1222.9260368483924</v>
      </c>
      <c r="S13" s="36"/>
      <c r="T13" s="36"/>
      <c r="U13" s="36"/>
      <c r="V13" s="36"/>
      <c r="W13" s="36"/>
    </row>
    <row r="14" spans="1:23" s="37" customFormat="1" ht="12.75">
      <c r="A14" s="35" t="s">
        <v>38</v>
      </c>
      <c r="B14" s="78">
        <v>148.0020644204477</v>
      </c>
      <c r="C14" s="79">
        <v>180.106940723919</v>
      </c>
      <c r="D14" s="80">
        <v>423.6715725077629</v>
      </c>
      <c r="E14" s="80">
        <v>423.6715725077629</v>
      </c>
      <c r="F14" s="80">
        <v>456.5973379061037</v>
      </c>
      <c r="G14" s="81">
        <v>386.0592297353664</v>
      </c>
      <c r="H14" s="90"/>
      <c r="I14" s="104">
        <v>148.0020644204477</v>
      </c>
      <c r="J14" s="78">
        <v>180.106940723919</v>
      </c>
      <c r="K14" s="78">
        <v>423.6715725077629</v>
      </c>
      <c r="L14" s="78">
        <v>456.5973379061037</v>
      </c>
      <c r="M14" s="105">
        <v>386.0592297353664</v>
      </c>
      <c r="N14" s="104">
        <v>148.0020644204477</v>
      </c>
      <c r="O14" s="79">
        <v>180.106940723919</v>
      </c>
      <c r="P14" s="79">
        <v>423.6715725077629</v>
      </c>
      <c r="Q14" s="79">
        <v>456.5973379061037</v>
      </c>
      <c r="R14" s="134">
        <v>386.0592297353664</v>
      </c>
      <c r="S14" s="36"/>
      <c r="T14" s="36"/>
      <c r="U14" s="36"/>
      <c r="V14" s="36"/>
      <c r="W14" s="36"/>
    </row>
    <row r="15" spans="1:23" s="37" customFormat="1" ht="24" customHeight="1">
      <c r="A15" s="35" t="s">
        <v>11</v>
      </c>
      <c r="B15" s="78">
        <v>209.857545981773</v>
      </c>
      <c r="C15" s="79">
        <v>212.35397881104956</v>
      </c>
      <c r="D15" s="79">
        <v>200.51744449047226</v>
      </c>
      <c r="E15" s="79">
        <v>212.40700538525272</v>
      </c>
      <c r="F15" s="79">
        <v>214.1498697183099</v>
      </c>
      <c r="G15" s="82">
        <v>228.07292626346313</v>
      </c>
      <c r="H15" s="91"/>
      <c r="I15" s="104">
        <v>209.857545981773</v>
      </c>
      <c r="J15" s="78">
        <v>212.35397881104956</v>
      </c>
      <c r="K15" s="78">
        <v>200.51744449047226</v>
      </c>
      <c r="L15" s="78">
        <v>214.1498697183099</v>
      </c>
      <c r="M15" s="105">
        <v>228.07292626346313</v>
      </c>
      <c r="N15" s="104">
        <v>209.857545981773</v>
      </c>
      <c r="O15" s="79">
        <v>212.35397881104956</v>
      </c>
      <c r="P15" s="79">
        <v>200.51744449047226</v>
      </c>
      <c r="Q15" s="79">
        <v>214.1498697183099</v>
      </c>
      <c r="R15" s="134">
        <v>228.07292626346313</v>
      </c>
      <c r="S15" s="36"/>
      <c r="T15" s="36"/>
      <c r="U15" s="36"/>
      <c r="V15" s="36"/>
      <c r="W15" s="36"/>
    </row>
    <row r="16" spans="1:23" s="37" customFormat="1" ht="12.75">
      <c r="A16" s="35" t="s">
        <v>21</v>
      </c>
      <c r="B16" s="78">
        <v>62.359228310502274</v>
      </c>
      <c r="C16" s="79">
        <v>67.89427886497064</v>
      </c>
      <c r="D16" s="83">
        <v>64.83707436399216</v>
      </c>
      <c r="E16" s="79">
        <v>64.83707436399216</v>
      </c>
      <c r="F16" s="79">
        <v>73.43440965427266</v>
      </c>
      <c r="G16" s="82">
        <v>76.37190150032615</v>
      </c>
      <c r="H16" s="91"/>
      <c r="I16" s="104">
        <v>62.359228310502274</v>
      </c>
      <c r="J16" s="78">
        <v>67.89427886497064</v>
      </c>
      <c r="K16" s="78">
        <v>64.83707436399216</v>
      </c>
      <c r="L16" s="78">
        <v>73.43440965427266</v>
      </c>
      <c r="M16" s="105">
        <v>76.37190150032615</v>
      </c>
      <c r="N16" s="104">
        <v>62.359228310502274</v>
      </c>
      <c r="O16" s="79">
        <v>67.89427886497064</v>
      </c>
      <c r="P16" s="79">
        <v>64.83707436399216</v>
      </c>
      <c r="Q16" s="79">
        <v>73.43440965427266</v>
      </c>
      <c r="R16" s="134">
        <v>76.37190150032615</v>
      </c>
      <c r="S16" s="36"/>
      <c r="T16" s="36"/>
      <c r="U16" s="36"/>
      <c r="V16" s="36"/>
      <c r="W16" s="36"/>
    </row>
    <row r="17" spans="1:23" s="37" customFormat="1" ht="12.75">
      <c r="A17" s="35" t="s">
        <v>39</v>
      </c>
      <c r="B17" s="78">
        <v>63.95392479160312</v>
      </c>
      <c r="C17" s="79">
        <v>65.10194826536062</v>
      </c>
      <c r="D17" s="83">
        <v>63.87572419017952</v>
      </c>
      <c r="E17" s="79">
        <v>63.87572419017952</v>
      </c>
      <c r="F17" s="79">
        <v>68.30668616354343</v>
      </c>
      <c r="G17" s="82">
        <v>73.44083781384023</v>
      </c>
      <c r="H17" s="91"/>
      <c r="I17" s="104">
        <v>63.95392479160312</v>
      </c>
      <c r="J17" s="78">
        <v>65.10194826536062</v>
      </c>
      <c r="K17" s="78">
        <v>63.87572419017952</v>
      </c>
      <c r="L17" s="78">
        <v>68.30668616354343</v>
      </c>
      <c r="M17" s="105">
        <v>73.44083781384023</v>
      </c>
      <c r="N17" s="104">
        <v>63.95392479160312</v>
      </c>
      <c r="O17" s="79">
        <v>65.10194826536062</v>
      </c>
      <c r="P17" s="79">
        <v>63.87572419017952</v>
      </c>
      <c r="Q17" s="79">
        <v>68.30668616354343</v>
      </c>
      <c r="R17" s="134">
        <v>73.44083781384023</v>
      </c>
      <c r="S17" s="36"/>
      <c r="T17" s="36"/>
      <c r="U17" s="36"/>
      <c r="V17" s="36"/>
      <c r="W17" s="36"/>
    </row>
    <row r="18" spans="1:23" s="37" customFormat="1" ht="12.75">
      <c r="A18" s="35" t="s">
        <v>40</v>
      </c>
      <c r="B18" s="78">
        <v>55.11964885081264</v>
      </c>
      <c r="C18" s="79">
        <v>64.42961480220792</v>
      </c>
      <c r="D18" s="83">
        <v>69.39069514197791</v>
      </c>
      <c r="E18" s="79">
        <v>69.51955437158233</v>
      </c>
      <c r="F18" s="79">
        <v>74.80316936305219</v>
      </c>
      <c r="G18" s="82">
        <v>80.78742291209652</v>
      </c>
      <c r="H18" s="91"/>
      <c r="I18" s="104">
        <v>55.11964885081264</v>
      </c>
      <c r="J18" s="78">
        <v>64.42961480220792</v>
      </c>
      <c r="K18" s="78">
        <v>69.39069514197791</v>
      </c>
      <c r="L18" s="78">
        <v>74.80316936305219</v>
      </c>
      <c r="M18" s="105">
        <v>80.78742291209652</v>
      </c>
      <c r="N18" s="104">
        <v>55.11964885081264</v>
      </c>
      <c r="O18" s="79">
        <v>64.42961480220792</v>
      </c>
      <c r="P18" s="79">
        <v>69.39069514197791</v>
      </c>
      <c r="Q18" s="79">
        <v>74.80316936305219</v>
      </c>
      <c r="R18" s="134">
        <v>80.78742291209652</v>
      </c>
      <c r="S18" s="36"/>
      <c r="T18" s="36"/>
      <c r="U18" s="36"/>
      <c r="V18" s="36"/>
      <c r="W18" s="36"/>
    </row>
    <row r="19" spans="1:23" s="37" customFormat="1" ht="12.75">
      <c r="A19" s="147" t="s">
        <v>41</v>
      </c>
      <c r="B19" s="148">
        <v>134.66521739130434</v>
      </c>
      <c r="C19" s="149">
        <v>139.37715334782607</v>
      </c>
      <c r="D19" s="150">
        <v>146.06725670852174</v>
      </c>
      <c r="E19" s="149">
        <v>155.83389776108032</v>
      </c>
      <c r="F19" s="149">
        <v>165.59486561514115</v>
      </c>
      <c r="G19" s="151">
        <v>176.693861482996</v>
      </c>
      <c r="H19" s="91"/>
      <c r="I19" s="152">
        <v>134.66521739130434</v>
      </c>
      <c r="J19" s="78">
        <v>139.37715334782607</v>
      </c>
      <c r="K19" s="153">
        <v>146.06725670852174</v>
      </c>
      <c r="L19" s="78">
        <v>165.59486561514115</v>
      </c>
      <c r="M19" s="146">
        <v>176.693861482996</v>
      </c>
      <c r="N19" s="104">
        <v>134.66521739130434</v>
      </c>
      <c r="O19" s="79">
        <v>139.37715334782607</v>
      </c>
      <c r="P19" s="79">
        <v>146.06725670852174</v>
      </c>
      <c r="Q19" s="79">
        <v>165.59486561514115</v>
      </c>
      <c r="R19" s="134">
        <v>176.693861482996</v>
      </c>
      <c r="S19" s="36"/>
      <c r="T19" s="36"/>
      <c r="U19" s="36"/>
      <c r="V19" s="36"/>
      <c r="W19" s="36"/>
    </row>
    <row r="20" spans="1:18" ht="18" customHeight="1">
      <c r="A20" s="13" t="s">
        <v>5</v>
      </c>
      <c r="B20" s="15">
        <f aca="true" t="shared" si="4" ref="B20:G20">B21+B23</f>
        <v>1764.6672503795508</v>
      </c>
      <c r="C20" s="15">
        <f t="shared" si="4"/>
        <v>2005.01736709046</v>
      </c>
      <c r="D20" s="15">
        <f t="shared" si="4"/>
        <v>2440.280862575192</v>
      </c>
      <c r="E20" s="15">
        <f t="shared" si="4"/>
        <v>2440.436278535786</v>
      </c>
      <c r="F20" s="15">
        <f t="shared" si="4"/>
        <v>2594.5583708682384</v>
      </c>
      <c r="G20" s="15">
        <f t="shared" si="4"/>
        <v>2837.1431667729835</v>
      </c>
      <c r="H20" s="88"/>
      <c r="I20" s="119">
        <f aca="true" t="shared" si="5" ref="I20:R20">I21+I23</f>
        <v>1764.6672503795508</v>
      </c>
      <c r="J20" s="16">
        <f t="shared" si="5"/>
        <v>2005.01736709046</v>
      </c>
      <c r="K20" s="98">
        <f t="shared" si="5"/>
        <v>2440.280862575192</v>
      </c>
      <c r="L20" s="16">
        <f t="shared" si="5"/>
        <v>2594.5583708682384</v>
      </c>
      <c r="M20" s="17">
        <f t="shared" si="5"/>
        <v>2837.1431667729835</v>
      </c>
      <c r="N20" s="101">
        <f t="shared" si="5"/>
        <v>1764.6672503795508</v>
      </c>
      <c r="O20" s="16">
        <f t="shared" si="5"/>
        <v>2005.01736709046</v>
      </c>
      <c r="P20" s="16">
        <f t="shared" si="5"/>
        <v>2440.280862575192</v>
      </c>
      <c r="Q20" s="16">
        <f t="shared" si="5"/>
        <v>2594.5583708682384</v>
      </c>
      <c r="R20" s="131">
        <f t="shared" si="5"/>
        <v>2837.1431667729835</v>
      </c>
    </row>
    <row r="21" spans="1:23" s="10" customFormat="1" ht="33.75" customHeight="1">
      <c r="A21" s="5" t="s">
        <v>12</v>
      </c>
      <c r="B21" s="67">
        <v>1493.2</v>
      </c>
      <c r="C21" s="67">
        <v>1555.73</v>
      </c>
      <c r="D21" s="67">
        <v>1636.08</v>
      </c>
      <c r="E21" s="67">
        <v>1636.08</v>
      </c>
      <c r="F21" s="34">
        <v>1738.28</v>
      </c>
      <c r="G21" s="72">
        <v>1922.34</v>
      </c>
      <c r="H21" s="89"/>
      <c r="I21" s="106">
        <v>1493.2</v>
      </c>
      <c r="J21" s="33">
        <v>1555.73</v>
      </c>
      <c r="K21" s="33">
        <v>1636.08</v>
      </c>
      <c r="L21" s="72">
        <v>1738.28</v>
      </c>
      <c r="M21" s="107">
        <v>1922.34</v>
      </c>
      <c r="N21" s="106">
        <v>1493.2</v>
      </c>
      <c r="O21" s="59">
        <v>1555.73</v>
      </c>
      <c r="P21" s="59">
        <v>1636.08</v>
      </c>
      <c r="Q21" s="59">
        <v>1738.28</v>
      </c>
      <c r="R21" s="135">
        <v>1922.34</v>
      </c>
      <c r="S21" s="24"/>
      <c r="T21" s="24">
        <f>P21/O21*100</f>
        <v>105.16477794990134</v>
      </c>
      <c r="U21" s="24"/>
      <c r="V21" s="24"/>
      <c r="W21" s="24"/>
    </row>
    <row r="22" spans="1:23" s="49" customFormat="1" ht="33.75" customHeight="1">
      <c r="A22" s="47" t="s">
        <v>14</v>
      </c>
      <c r="B22" s="33">
        <v>145.6</v>
      </c>
      <c r="C22" s="33">
        <v>145.6</v>
      </c>
      <c r="D22" s="33">
        <v>156.5</v>
      </c>
      <c r="E22" s="33">
        <v>156.5</v>
      </c>
      <c r="F22" s="33">
        <v>194.7</v>
      </c>
      <c r="G22" s="33">
        <v>289.9</v>
      </c>
      <c r="H22" s="33">
        <v>289.9</v>
      </c>
      <c r="I22" s="106">
        <v>145.6</v>
      </c>
      <c r="J22" s="33">
        <v>145.6</v>
      </c>
      <c r="K22" s="34">
        <v>156.5</v>
      </c>
      <c r="L22" s="77">
        <v>194.7</v>
      </c>
      <c r="M22" s="108">
        <v>289.9</v>
      </c>
      <c r="N22" s="106">
        <v>145.6</v>
      </c>
      <c r="O22" s="59">
        <v>145.6</v>
      </c>
      <c r="P22" s="59">
        <v>156.5</v>
      </c>
      <c r="Q22" s="59">
        <v>194.7</v>
      </c>
      <c r="R22" s="136">
        <v>289.9</v>
      </c>
      <c r="S22" s="48"/>
      <c r="T22" s="48"/>
      <c r="U22" s="48"/>
      <c r="V22" s="48"/>
      <c r="W22" s="48"/>
    </row>
    <row r="23" spans="1:18" ht="39.75" customHeight="1">
      <c r="A23" s="14" t="s">
        <v>13</v>
      </c>
      <c r="B23" s="70">
        <f aca="true" t="shared" si="6" ref="B23:G23">B24+B25+B26+B27+B28+B29+B30+B31</f>
        <v>271.4672503795507</v>
      </c>
      <c r="C23" s="70">
        <f t="shared" si="6"/>
        <v>449.28736709046007</v>
      </c>
      <c r="D23" s="70">
        <f t="shared" si="6"/>
        <v>804.200862575192</v>
      </c>
      <c r="E23" s="70">
        <f t="shared" si="6"/>
        <v>804.3562785357865</v>
      </c>
      <c r="F23" s="70">
        <f t="shared" si="6"/>
        <v>856.2783708682384</v>
      </c>
      <c r="G23" s="70">
        <f t="shared" si="6"/>
        <v>914.8031667729834</v>
      </c>
      <c r="H23" s="92">
        <f>SUM(H24:H30)</f>
        <v>0</v>
      </c>
      <c r="I23" s="120">
        <f aca="true" t="shared" si="7" ref="I23:R23">I24+I25+I26+I27+I28+I29+I30+I31</f>
        <v>271.4672503795507</v>
      </c>
      <c r="J23" s="74">
        <f t="shared" si="7"/>
        <v>449.28736709046007</v>
      </c>
      <c r="K23" s="121">
        <f t="shared" si="7"/>
        <v>804.200862575192</v>
      </c>
      <c r="L23" s="74">
        <f t="shared" si="7"/>
        <v>856.2783708682384</v>
      </c>
      <c r="M23" s="109">
        <f t="shared" si="7"/>
        <v>914.8031667729834</v>
      </c>
      <c r="N23" s="124">
        <f t="shared" si="7"/>
        <v>271.4672503795507</v>
      </c>
      <c r="O23" s="99">
        <f t="shared" si="7"/>
        <v>449.28736709046007</v>
      </c>
      <c r="P23" s="99">
        <f t="shared" si="7"/>
        <v>804.200862575192</v>
      </c>
      <c r="Q23" s="99">
        <f t="shared" si="7"/>
        <v>856.2783708682384</v>
      </c>
      <c r="R23" s="137">
        <f t="shared" si="7"/>
        <v>914.8031667729834</v>
      </c>
    </row>
    <row r="24" spans="1:23" s="37" customFormat="1" ht="12.75">
      <c r="A24" s="35" t="s">
        <v>20</v>
      </c>
      <c r="B24" s="78">
        <v>234.8722703473302</v>
      </c>
      <c r="C24" s="79">
        <v>405.85797377922034</v>
      </c>
      <c r="D24" s="79">
        <v>528.463612954016</v>
      </c>
      <c r="E24" s="79">
        <v>528.463612954016</v>
      </c>
      <c r="F24" s="79">
        <v>570.3940774300692</v>
      </c>
      <c r="G24" s="82">
        <v>663.0621983573826</v>
      </c>
      <c r="H24" s="90"/>
      <c r="I24" s="104">
        <v>234.8722703473302</v>
      </c>
      <c r="J24" s="78">
        <v>405.85797377922034</v>
      </c>
      <c r="K24" s="78">
        <v>528.463612954016</v>
      </c>
      <c r="L24" s="78">
        <v>570.3940774300692</v>
      </c>
      <c r="M24" s="105">
        <v>663.0621983573826</v>
      </c>
      <c r="N24" s="104">
        <v>234.8722703473302</v>
      </c>
      <c r="O24" s="79">
        <v>405.85797377922034</v>
      </c>
      <c r="P24" s="79">
        <v>528.463612954016</v>
      </c>
      <c r="Q24" s="79">
        <v>570.3940774300692</v>
      </c>
      <c r="R24" s="134">
        <v>663.0621983573826</v>
      </c>
      <c r="S24" s="36"/>
      <c r="T24" s="36"/>
      <c r="U24" s="36"/>
      <c r="V24" s="36"/>
      <c r="W24" s="36"/>
    </row>
    <row r="25" spans="1:23" s="37" customFormat="1" ht="12.75">
      <c r="A25" s="35" t="s">
        <v>37</v>
      </c>
      <c r="B25" s="78">
        <v>7.462839922854388</v>
      </c>
      <c r="C25" s="79">
        <v>4.088178399228544</v>
      </c>
      <c r="D25" s="79">
        <v>3.361287367405979</v>
      </c>
      <c r="E25" s="79">
        <v>3.361287367405979</v>
      </c>
      <c r="F25" s="79">
        <v>3.589854908389585</v>
      </c>
      <c r="G25" s="82">
        <v>3.823195477434909</v>
      </c>
      <c r="H25" s="90"/>
      <c r="I25" s="104">
        <v>7.462839922854388</v>
      </c>
      <c r="J25" s="78">
        <v>4.088178399228544</v>
      </c>
      <c r="K25" s="78">
        <v>3.361287367405979</v>
      </c>
      <c r="L25" s="78">
        <v>3.589854908389585</v>
      </c>
      <c r="M25" s="105">
        <v>3.823195477434909</v>
      </c>
      <c r="N25" s="104">
        <v>7.462839922854388</v>
      </c>
      <c r="O25" s="79">
        <v>4.088178399228544</v>
      </c>
      <c r="P25" s="79">
        <v>3.361287367405979</v>
      </c>
      <c r="Q25" s="79">
        <v>3.589854908389585</v>
      </c>
      <c r="R25" s="134">
        <v>3.823195477434909</v>
      </c>
      <c r="S25" s="36"/>
      <c r="T25" s="36"/>
      <c r="U25" s="36"/>
      <c r="V25" s="36"/>
      <c r="W25" s="36"/>
    </row>
    <row r="26" spans="1:23" s="37" customFormat="1" ht="12.75">
      <c r="A26" s="35" t="s">
        <v>38</v>
      </c>
      <c r="B26" s="78">
        <v>10.901994716596375</v>
      </c>
      <c r="C26" s="79">
        <v>10.188648097511239</v>
      </c>
      <c r="D26" s="79">
        <v>235.64533067618297</v>
      </c>
      <c r="E26" s="79">
        <v>235.64533067618297</v>
      </c>
      <c r="F26" s="79">
        <v>247.70713815637023</v>
      </c>
      <c r="G26" s="82">
        <v>209.3803587152987</v>
      </c>
      <c r="H26" s="90"/>
      <c r="I26" s="104">
        <v>10.901994716596375</v>
      </c>
      <c r="J26" s="78">
        <v>10.188648097511239</v>
      </c>
      <c r="K26" s="78">
        <v>235.64533067618297</v>
      </c>
      <c r="L26" s="78">
        <v>247.70713815637023</v>
      </c>
      <c r="M26" s="105">
        <v>209.3803587152987</v>
      </c>
      <c r="N26" s="104">
        <v>10.901994716596375</v>
      </c>
      <c r="O26" s="79">
        <v>10.188648097511239</v>
      </c>
      <c r="P26" s="79">
        <v>235.64533067618297</v>
      </c>
      <c r="Q26" s="79">
        <v>247.70713815637023</v>
      </c>
      <c r="R26" s="134">
        <v>209.3803587152987</v>
      </c>
      <c r="S26" s="36"/>
      <c r="T26" s="36"/>
      <c r="U26" s="36"/>
      <c r="V26" s="36"/>
      <c r="W26" s="36"/>
    </row>
    <row r="27" spans="1:23" s="37" customFormat="1" ht="31.5" customHeight="1">
      <c r="A27" s="35" t="s">
        <v>11</v>
      </c>
      <c r="B27" s="78">
        <v>4.942703396851699</v>
      </c>
      <c r="C27" s="79">
        <v>2.590266009909613</v>
      </c>
      <c r="D27" s="83">
        <v>2.331239408918642</v>
      </c>
      <c r="E27" s="79">
        <v>2.4866553695132207</v>
      </c>
      <c r="F27" s="79">
        <v>2.37786419709702</v>
      </c>
      <c r="G27" s="82">
        <v>2.4254214810389647</v>
      </c>
      <c r="H27" s="90"/>
      <c r="I27" s="104">
        <v>4.942703396851699</v>
      </c>
      <c r="J27" s="78">
        <v>2.590266009909613</v>
      </c>
      <c r="K27" s="78">
        <v>2.331239408918642</v>
      </c>
      <c r="L27" s="78">
        <v>2.37786419709702</v>
      </c>
      <c r="M27" s="105">
        <v>2.4254214810389647</v>
      </c>
      <c r="N27" s="104">
        <v>4.942703396851699</v>
      </c>
      <c r="O27" s="79">
        <v>2.590266009909613</v>
      </c>
      <c r="P27" s="79">
        <v>2.331239408918642</v>
      </c>
      <c r="Q27" s="79">
        <v>2.37786419709702</v>
      </c>
      <c r="R27" s="134">
        <v>2.4254214810389647</v>
      </c>
      <c r="S27" s="36"/>
      <c r="T27" s="36"/>
      <c r="U27" s="36"/>
      <c r="V27" s="36"/>
      <c r="W27" s="36"/>
    </row>
    <row r="28" spans="1:23" s="37" customFormat="1" ht="12.75">
      <c r="A28" s="35" t="s">
        <v>21</v>
      </c>
      <c r="B28" s="78">
        <v>6.150798108284408</v>
      </c>
      <c r="C28" s="79">
        <v>20.78820547945205</v>
      </c>
      <c r="D28" s="83">
        <v>18.87788323548597</v>
      </c>
      <c r="E28" s="79">
        <v>18.87788323548597</v>
      </c>
      <c r="F28" s="79">
        <v>17.977488584474884</v>
      </c>
      <c r="G28" s="82">
        <v>21.121846053489886</v>
      </c>
      <c r="H28" s="90"/>
      <c r="I28" s="104">
        <v>6.150798108284408</v>
      </c>
      <c r="J28" s="78">
        <v>20.78820547945205</v>
      </c>
      <c r="K28" s="78">
        <v>18.87788323548597</v>
      </c>
      <c r="L28" s="78">
        <v>17.977488584474884</v>
      </c>
      <c r="M28" s="105">
        <v>21.121846053489886</v>
      </c>
      <c r="N28" s="104">
        <v>6.150798108284408</v>
      </c>
      <c r="O28" s="79">
        <v>20.78820547945205</v>
      </c>
      <c r="P28" s="79">
        <v>18.87788323548597</v>
      </c>
      <c r="Q28" s="79">
        <v>17.977488584474884</v>
      </c>
      <c r="R28" s="134">
        <v>21.121846053489886</v>
      </c>
      <c r="S28" s="36"/>
      <c r="T28" s="36"/>
      <c r="U28" s="36"/>
      <c r="V28" s="36"/>
      <c r="W28" s="36"/>
    </row>
    <row r="29" spans="1:23" s="37" customFormat="1" ht="12.75">
      <c r="A29" s="35" t="s">
        <v>39</v>
      </c>
      <c r="B29" s="78">
        <v>7.136643887633658</v>
      </c>
      <c r="C29" s="79">
        <v>5.774095325138273</v>
      </c>
      <c r="D29" s="83">
        <v>15.521508933182318</v>
      </c>
      <c r="E29" s="79">
        <v>15.521508933182318</v>
      </c>
      <c r="F29" s="79">
        <v>14.231947591837502</v>
      </c>
      <c r="G29" s="82">
        <v>14.99014668833838</v>
      </c>
      <c r="H29" s="90"/>
      <c r="I29" s="104">
        <v>7.136643887633658</v>
      </c>
      <c r="J29" s="78">
        <v>5.774095325138273</v>
      </c>
      <c r="K29" s="78">
        <v>15.521508933182318</v>
      </c>
      <c r="L29" s="78">
        <v>14.231947591837502</v>
      </c>
      <c r="M29" s="105">
        <v>14.99014668833838</v>
      </c>
      <c r="N29" s="104">
        <v>7.136643887633658</v>
      </c>
      <c r="O29" s="79">
        <v>5.774095325138273</v>
      </c>
      <c r="P29" s="79">
        <v>15.521508933182318</v>
      </c>
      <c r="Q29" s="79">
        <v>14.231947591837502</v>
      </c>
      <c r="R29" s="134">
        <v>14.99014668833838</v>
      </c>
      <c r="S29" s="36"/>
      <c r="T29" s="36"/>
      <c r="U29" s="36"/>
      <c r="V29" s="36"/>
      <c r="W29" s="36"/>
    </row>
    <row r="30" spans="1:23" s="37" customFormat="1" ht="12.75">
      <c r="A30" s="35" t="s">
        <v>40</v>
      </c>
      <c r="B30" s="78">
        <v>0</v>
      </c>
      <c r="C30" s="79">
        <v>0</v>
      </c>
      <c r="D30" s="83">
        <v>0</v>
      </c>
      <c r="E30" s="79">
        <v>0</v>
      </c>
      <c r="F30" s="79">
        <v>0</v>
      </c>
      <c r="G30" s="82">
        <v>0</v>
      </c>
      <c r="H30" s="91"/>
      <c r="I30" s="104">
        <v>0</v>
      </c>
      <c r="J30" s="78">
        <v>0</v>
      </c>
      <c r="K30" s="78">
        <v>0</v>
      </c>
      <c r="L30" s="78">
        <v>0</v>
      </c>
      <c r="M30" s="105">
        <v>0</v>
      </c>
      <c r="N30" s="104">
        <v>0</v>
      </c>
      <c r="O30" s="79">
        <v>0</v>
      </c>
      <c r="P30" s="79">
        <v>0</v>
      </c>
      <c r="Q30" s="79">
        <v>0</v>
      </c>
      <c r="R30" s="134">
        <v>0</v>
      </c>
      <c r="S30" s="36"/>
      <c r="T30" s="36"/>
      <c r="U30" s="36"/>
      <c r="V30" s="36"/>
      <c r="W30" s="36"/>
    </row>
    <row r="31" spans="1:23" s="37" customFormat="1" ht="12.75">
      <c r="A31" s="147" t="s">
        <v>41</v>
      </c>
      <c r="B31" s="78">
        <v>0</v>
      </c>
      <c r="C31" s="79">
        <v>0</v>
      </c>
      <c r="D31" s="83">
        <v>0</v>
      </c>
      <c r="E31" s="79">
        <v>0</v>
      </c>
      <c r="F31" s="79">
        <v>0</v>
      </c>
      <c r="G31" s="82">
        <v>0</v>
      </c>
      <c r="H31" s="91"/>
      <c r="I31" s="104">
        <v>0</v>
      </c>
      <c r="J31" s="78">
        <v>0</v>
      </c>
      <c r="K31" s="78">
        <v>0</v>
      </c>
      <c r="L31" s="78">
        <v>0</v>
      </c>
      <c r="M31" s="105">
        <v>0</v>
      </c>
      <c r="N31" s="104">
        <v>0</v>
      </c>
      <c r="O31" s="78">
        <v>0</v>
      </c>
      <c r="P31" s="78">
        <v>0</v>
      </c>
      <c r="Q31" s="78">
        <v>0</v>
      </c>
      <c r="R31" s="154">
        <v>0</v>
      </c>
      <c r="S31" s="36"/>
      <c r="T31" s="36"/>
      <c r="U31" s="36"/>
      <c r="V31" s="36"/>
      <c r="W31" s="36"/>
    </row>
    <row r="32" spans="1:23" s="37" customFormat="1" ht="28.5">
      <c r="A32" s="5" t="s">
        <v>42</v>
      </c>
      <c r="B32" s="67">
        <v>1723.6672503795508</v>
      </c>
      <c r="C32" s="67">
        <v>1958.4331104647263</v>
      </c>
      <c r="D32" s="67">
        <v>2383.583762686211</v>
      </c>
      <c r="E32" s="67">
        <v>2383.583762686211</v>
      </c>
      <c r="F32" s="67">
        <v>2534.276811734233</v>
      </c>
      <c r="G32" s="34">
        <v>2771.2254308300326</v>
      </c>
      <c r="H32" s="89"/>
      <c r="I32" s="106">
        <v>1723.6672503795508</v>
      </c>
      <c r="J32" s="33">
        <v>1958.4331104647263</v>
      </c>
      <c r="K32" s="33">
        <v>2383.583762686211</v>
      </c>
      <c r="L32" s="72">
        <v>2534.276811734233</v>
      </c>
      <c r="M32" s="107">
        <v>2771.2254308300326</v>
      </c>
      <c r="N32" s="106">
        <v>1723.6672503795508</v>
      </c>
      <c r="O32" s="59">
        <v>1958.4331104647263</v>
      </c>
      <c r="P32" s="59">
        <v>2383.583762686211</v>
      </c>
      <c r="Q32" s="59">
        <v>2534.276811734233</v>
      </c>
      <c r="R32" s="135">
        <v>2771.2254308300326</v>
      </c>
      <c r="S32" s="36"/>
      <c r="T32" s="36"/>
      <c r="U32" s="36"/>
      <c r="V32" s="36"/>
      <c r="W32" s="36"/>
    </row>
    <row r="33" spans="1:23" s="2" customFormat="1" ht="30">
      <c r="A33" s="13" t="s">
        <v>6</v>
      </c>
      <c r="B33" s="38">
        <f aca="true" t="shared" si="8" ref="B33:G33">B35+B38+B39</f>
        <v>3138.55</v>
      </c>
      <c r="C33" s="38">
        <f t="shared" si="8"/>
        <v>3262.06</v>
      </c>
      <c r="D33" s="38">
        <f t="shared" si="8"/>
        <v>3499.12</v>
      </c>
      <c r="E33" s="38">
        <f t="shared" si="8"/>
        <v>3499.12</v>
      </c>
      <c r="F33" s="38">
        <f t="shared" si="8"/>
        <v>3710.71</v>
      </c>
      <c r="G33" s="38">
        <f t="shared" si="8"/>
        <v>3953.5800000000004</v>
      </c>
      <c r="H33" s="93"/>
      <c r="I33" s="38">
        <f>I35+I38+I39</f>
        <v>3141.3</v>
      </c>
      <c r="J33" s="38">
        <f>J35+J38+J39</f>
        <v>3286.2000000000003</v>
      </c>
      <c r="K33" s="38">
        <f>K35+K38+K39</f>
        <v>3522.7999999999997</v>
      </c>
      <c r="L33" s="38">
        <f>L35+L38+L39</f>
        <v>3765.8</v>
      </c>
      <c r="M33" s="38">
        <f aca="true" t="shared" si="9" ref="M33:R33">M35+M38+M39</f>
        <v>4003.2000000000003</v>
      </c>
      <c r="N33" s="110">
        <f t="shared" si="9"/>
        <v>3141.3</v>
      </c>
      <c r="O33" s="60">
        <f t="shared" si="9"/>
        <v>3286.2000000000003</v>
      </c>
      <c r="P33" s="60">
        <f t="shared" si="9"/>
        <v>3522.7999999999997</v>
      </c>
      <c r="Q33" s="60">
        <f t="shared" si="9"/>
        <v>3765.8</v>
      </c>
      <c r="R33" s="138">
        <f t="shared" si="9"/>
        <v>4003.2000000000003</v>
      </c>
      <c r="S33" s="22"/>
      <c r="T33" s="22"/>
      <c r="U33" s="22"/>
      <c r="V33" s="22"/>
      <c r="W33" s="22"/>
    </row>
    <row r="34" spans="1:18" ht="16.5">
      <c r="A34" s="12" t="s">
        <v>4</v>
      </c>
      <c r="B34" s="40"/>
      <c r="C34" s="40"/>
      <c r="D34" s="40"/>
      <c r="E34" s="40"/>
      <c r="F34" s="40"/>
      <c r="G34" s="41"/>
      <c r="H34" s="94"/>
      <c r="I34" s="111"/>
      <c r="J34" s="40"/>
      <c r="K34" s="41"/>
      <c r="L34" s="66"/>
      <c r="M34" s="112"/>
      <c r="N34" s="111"/>
      <c r="O34" s="40"/>
      <c r="P34" s="40"/>
      <c r="Q34" s="41"/>
      <c r="R34" s="139"/>
    </row>
    <row r="35" spans="1:21" ht="45">
      <c r="A35" s="7" t="s">
        <v>7</v>
      </c>
      <c r="B35" s="126">
        <v>3083.4</v>
      </c>
      <c r="C35" s="127">
        <v>3203.16</v>
      </c>
      <c r="D35" s="126">
        <v>3436.02</v>
      </c>
      <c r="E35" s="126">
        <v>3436.02</v>
      </c>
      <c r="F35" s="128">
        <v>3643.31</v>
      </c>
      <c r="G35" s="126">
        <v>3881.78</v>
      </c>
      <c r="H35" s="95"/>
      <c r="I35" s="127">
        <v>3083.4</v>
      </c>
      <c r="J35" s="126">
        <v>3227.3</v>
      </c>
      <c r="K35" s="126">
        <v>3459.7</v>
      </c>
      <c r="L35" s="128">
        <v>3698.4</v>
      </c>
      <c r="M35" s="126">
        <v>3931.4</v>
      </c>
      <c r="N35" s="113">
        <f aca="true" t="shared" si="10" ref="N35:N42">I35</f>
        <v>3083.4</v>
      </c>
      <c r="O35" s="61">
        <f aca="true" t="shared" si="11" ref="O35:Q42">J35</f>
        <v>3227.3</v>
      </c>
      <c r="P35" s="61">
        <f t="shared" si="11"/>
        <v>3459.7</v>
      </c>
      <c r="Q35" s="61">
        <f t="shared" si="11"/>
        <v>3698.4</v>
      </c>
      <c r="R35" s="140">
        <f aca="true" t="shared" si="12" ref="R35:R42">M35</f>
        <v>3931.4</v>
      </c>
      <c r="T35" s="20">
        <f>O35*1000/12/O40</f>
        <v>18676.50462962963</v>
      </c>
      <c r="U35" s="20">
        <f>P35*1000/12/P40</f>
        <v>20021.412037037036</v>
      </c>
    </row>
    <row r="36" spans="1:21" ht="24.75" customHeight="1">
      <c r="A36" s="6" t="s">
        <v>18</v>
      </c>
      <c r="B36" s="62">
        <v>193.86</v>
      </c>
      <c r="C36" s="42">
        <v>194.69</v>
      </c>
      <c r="D36" s="42">
        <v>208.7</v>
      </c>
      <c r="E36" s="42">
        <v>208.7</v>
      </c>
      <c r="F36" s="43">
        <v>222.9</v>
      </c>
      <c r="G36" s="73">
        <v>237.3</v>
      </c>
      <c r="H36" s="96"/>
      <c r="I36" s="114">
        <v>193.86</v>
      </c>
      <c r="J36" s="42">
        <v>194.69</v>
      </c>
      <c r="K36" s="43">
        <v>208.7</v>
      </c>
      <c r="L36" s="73">
        <v>222.9</v>
      </c>
      <c r="M36" s="115">
        <v>237.3</v>
      </c>
      <c r="N36" s="114">
        <f t="shared" si="10"/>
        <v>193.86</v>
      </c>
      <c r="O36" s="62">
        <f t="shared" si="11"/>
        <v>194.69</v>
      </c>
      <c r="P36" s="62">
        <f t="shared" si="11"/>
        <v>208.7</v>
      </c>
      <c r="Q36" s="62">
        <f t="shared" si="11"/>
        <v>222.9</v>
      </c>
      <c r="R36" s="141">
        <f t="shared" si="12"/>
        <v>237.3</v>
      </c>
      <c r="U36" s="20">
        <f>U35/T35*100</f>
        <v>107.20106590648528</v>
      </c>
    </row>
    <row r="37" spans="1:18" ht="23.25" customHeight="1">
      <c r="A37" s="6" t="s">
        <v>19</v>
      </c>
      <c r="B37" s="42">
        <v>402.42240000000004</v>
      </c>
      <c r="C37" s="42">
        <v>408.15840000000003</v>
      </c>
      <c r="D37" s="42">
        <v>437.5464</v>
      </c>
      <c r="E37" s="42">
        <v>437.5464</v>
      </c>
      <c r="F37" s="42">
        <v>467.3064</v>
      </c>
      <c r="G37" s="42">
        <v>497.6616</v>
      </c>
      <c r="H37" s="96"/>
      <c r="I37" s="114">
        <v>402.42240000000004</v>
      </c>
      <c r="J37" s="42">
        <v>408.15840000000003</v>
      </c>
      <c r="K37" s="42">
        <v>437.5464</v>
      </c>
      <c r="L37" s="42">
        <v>467.3064</v>
      </c>
      <c r="M37" s="116">
        <v>497.6616</v>
      </c>
      <c r="N37" s="114">
        <f t="shared" si="10"/>
        <v>402.42240000000004</v>
      </c>
      <c r="O37" s="62">
        <f t="shared" si="11"/>
        <v>408.15840000000003</v>
      </c>
      <c r="P37" s="62">
        <f t="shared" si="11"/>
        <v>437.5464</v>
      </c>
      <c r="Q37" s="62">
        <f t="shared" si="11"/>
        <v>467.3064</v>
      </c>
      <c r="R37" s="141">
        <f t="shared" si="12"/>
        <v>497.6616</v>
      </c>
    </row>
    <row r="38" spans="1:19" ht="45">
      <c r="A38" s="7" t="s">
        <v>8</v>
      </c>
      <c r="B38" s="38">
        <v>55.15</v>
      </c>
      <c r="C38" s="38">
        <v>58.9</v>
      </c>
      <c r="D38" s="38">
        <v>63.1</v>
      </c>
      <c r="E38" s="38">
        <v>63.1</v>
      </c>
      <c r="F38" s="38">
        <v>67.4</v>
      </c>
      <c r="G38" s="39">
        <v>71.8</v>
      </c>
      <c r="H38" s="93"/>
      <c r="I38" s="110">
        <v>57.9</v>
      </c>
      <c r="J38" s="38">
        <v>58.9</v>
      </c>
      <c r="K38" s="38">
        <v>63.1</v>
      </c>
      <c r="L38" s="38">
        <v>67.4</v>
      </c>
      <c r="M38" s="117">
        <v>71.8</v>
      </c>
      <c r="N38" s="110">
        <f t="shared" si="10"/>
        <v>57.9</v>
      </c>
      <c r="O38" s="60">
        <f t="shared" si="11"/>
        <v>58.9</v>
      </c>
      <c r="P38" s="60">
        <f t="shared" si="11"/>
        <v>63.1</v>
      </c>
      <c r="Q38" s="60">
        <f t="shared" si="11"/>
        <v>67.4</v>
      </c>
      <c r="R38" s="142">
        <f t="shared" si="12"/>
        <v>71.8</v>
      </c>
      <c r="S38" s="25"/>
    </row>
    <row r="39" spans="1:20" ht="21" customHeight="1" thickBot="1">
      <c r="A39" s="8" t="s">
        <v>9</v>
      </c>
      <c r="B39" s="161">
        <v>0</v>
      </c>
      <c r="C39" s="161">
        <v>0</v>
      </c>
      <c r="D39" s="161">
        <v>0</v>
      </c>
      <c r="E39" s="161">
        <v>0</v>
      </c>
      <c r="F39" s="161">
        <v>0</v>
      </c>
      <c r="G39" s="161">
        <v>0</v>
      </c>
      <c r="H39" s="95"/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18">
        <f t="shared" si="10"/>
        <v>0</v>
      </c>
      <c r="O39" s="18">
        <f t="shared" si="11"/>
        <v>0</v>
      </c>
      <c r="P39" s="18">
        <f t="shared" si="11"/>
        <v>0</v>
      </c>
      <c r="Q39" s="18">
        <f t="shared" si="11"/>
        <v>0</v>
      </c>
      <c r="R39" s="143">
        <f t="shared" si="12"/>
        <v>0</v>
      </c>
      <c r="S39" s="25">
        <f>3280.1</f>
        <v>3280.1</v>
      </c>
      <c r="T39" s="160">
        <f>I33-S39</f>
        <v>-138.79999999999973</v>
      </c>
    </row>
    <row r="40" spans="1:19" ht="30.75" thickTop="1">
      <c r="A40" s="13" t="s">
        <v>10</v>
      </c>
      <c r="B40" s="63">
        <v>14.8</v>
      </c>
      <c r="C40" s="157">
        <v>14.4</v>
      </c>
      <c r="D40" s="157">
        <v>14.4</v>
      </c>
      <c r="E40" s="157">
        <v>14.4</v>
      </c>
      <c r="F40" s="157">
        <v>14.4</v>
      </c>
      <c r="G40" s="157">
        <v>14.4</v>
      </c>
      <c r="H40" s="95"/>
      <c r="I40" s="157">
        <v>14.8</v>
      </c>
      <c r="J40" s="157">
        <v>14.4</v>
      </c>
      <c r="K40" s="157">
        <v>14.4</v>
      </c>
      <c r="L40" s="157">
        <v>14.4</v>
      </c>
      <c r="M40" s="157">
        <v>14.4</v>
      </c>
      <c r="N40" s="125">
        <f t="shared" si="10"/>
        <v>14.8</v>
      </c>
      <c r="O40" s="63">
        <f t="shared" si="11"/>
        <v>14.4</v>
      </c>
      <c r="P40" s="63">
        <f t="shared" si="11"/>
        <v>14.4</v>
      </c>
      <c r="Q40" s="63">
        <f t="shared" si="11"/>
        <v>14.4</v>
      </c>
      <c r="R40" s="144">
        <f t="shared" si="12"/>
        <v>14.4</v>
      </c>
      <c r="S40" s="25"/>
    </row>
    <row r="41" spans="1:18" ht="27.75" customHeight="1">
      <c r="A41" s="6" t="s">
        <v>18</v>
      </c>
      <c r="B41" s="42">
        <v>1.32</v>
      </c>
      <c r="C41" s="42">
        <v>1.19</v>
      </c>
      <c r="D41" s="42">
        <v>1.19</v>
      </c>
      <c r="E41" s="42">
        <v>1.19</v>
      </c>
      <c r="F41" s="42">
        <v>1.19</v>
      </c>
      <c r="G41" s="42">
        <v>1.19</v>
      </c>
      <c r="H41" s="96"/>
      <c r="I41" s="114">
        <v>1.32</v>
      </c>
      <c r="J41" s="42">
        <v>1.19</v>
      </c>
      <c r="K41" s="42">
        <v>1.19</v>
      </c>
      <c r="L41" s="42">
        <v>1.19</v>
      </c>
      <c r="M41" s="116">
        <v>1.19</v>
      </c>
      <c r="N41" s="114">
        <f t="shared" si="10"/>
        <v>1.32</v>
      </c>
      <c r="O41" s="62">
        <f t="shared" si="11"/>
        <v>1.19</v>
      </c>
      <c r="P41" s="62">
        <f t="shared" si="11"/>
        <v>1.19</v>
      </c>
      <c r="Q41" s="62">
        <f t="shared" si="11"/>
        <v>1.19</v>
      </c>
      <c r="R41" s="145">
        <f t="shared" si="12"/>
        <v>1.19</v>
      </c>
    </row>
    <row r="42" spans="1:18" ht="17.25" customHeight="1">
      <c r="A42" s="6" t="s">
        <v>19</v>
      </c>
      <c r="B42" s="158">
        <v>3.14</v>
      </c>
      <c r="C42" s="158">
        <v>3.1</v>
      </c>
      <c r="D42" s="158">
        <v>3.1</v>
      </c>
      <c r="E42" s="158">
        <v>3.1</v>
      </c>
      <c r="F42" s="158">
        <v>3.1</v>
      </c>
      <c r="G42" s="158">
        <v>3.1</v>
      </c>
      <c r="H42" s="96"/>
      <c r="I42" s="114">
        <v>3.14</v>
      </c>
      <c r="J42" s="42">
        <v>3.1</v>
      </c>
      <c r="K42" s="42">
        <v>3.1</v>
      </c>
      <c r="L42" s="42">
        <v>3.1</v>
      </c>
      <c r="M42" s="116">
        <v>3.1</v>
      </c>
      <c r="N42" s="114">
        <f t="shared" si="10"/>
        <v>3.14</v>
      </c>
      <c r="O42" s="62">
        <f t="shared" si="11"/>
        <v>3.1</v>
      </c>
      <c r="P42" s="62">
        <f t="shared" si="11"/>
        <v>3.1</v>
      </c>
      <c r="Q42" s="62">
        <f t="shared" si="11"/>
        <v>3.1</v>
      </c>
      <c r="R42" s="145">
        <f t="shared" si="12"/>
        <v>3.1</v>
      </c>
    </row>
    <row r="43" spans="1:11" ht="15" customHeight="1">
      <c r="A43" s="171" t="s">
        <v>23</v>
      </c>
      <c r="B43" s="171"/>
      <c r="C43" s="171"/>
      <c r="D43" s="171"/>
      <c r="E43" s="171"/>
      <c r="F43" s="171"/>
      <c r="G43" s="171"/>
      <c r="H43" s="172"/>
      <c r="I43" s="171"/>
      <c r="J43" s="171"/>
      <c r="K43" s="171"/>
    </row>
    <row r="44" spans="1:11" ht="0.7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8" ht="94.5" customHeight="1">
      <c r="A45" s="84" t="s">
        <v>46</v>
      </c>
      <c r="B45" s="163" t="s">
        <v>43</v>
      </c>
      <c r="C45" s="163"/>
      <c r="D45" s="163"/>
      <c r="E45" s="163"/>
      <c r="F45" s="163"/>
      <c r="G45" s="75"/>
      <c r="H45" s="75"/>
      <c r="I45" s="75"/>
      <c r="J45" s="75"/>
      <c r="K45" s="170" t="s">
        <v>27</v>
      </c>
      <c r="L45" s="170"/>
      <c r="M45" s="170"/>
      <c r="N45" s="170" t="s">
        <v>28</v>
      </c>
      <c r="O45" s="170"/>
      <c r="P45" s="170"/>
      <c r="Q45" s="170"/>
      <c r="R45" s="32"/>
    </row>
    <row r="46" spans="1:17" ht="18.75" customHeight="1">
      <c r="A46" s="51"/>
      <c r="B46" s="52"/>
      <c r="C46" s="45"/>
      <c r="D46" s="53"/>
      <c r="E46" s="54"/>
      <c r="F46" s="46"/>
      <c r="G46" s="55"/>
      <c r="H46" s="55"/>
      <c r="I46" s="55"/>
      <c r="J46" s="53"/>
      <c r="K46" s="56"/>
      <c r="L46" s="57"/>
      <c r="M46" s="57"/>
      <c r="N46" s="58"/>
      <c r="O46" s="58"/>
      <c r="P46" s="58"/>
      <c r="Q46" s="58"/>
    </row>
    <row r="47" spans="1:17" ht="108" customHeight="1">
      <c r="A47" s="76" t="s">
        <v>44</v>
      </c>
      <c r="B47" s="189" t="s">
        <v>45</v>
      </c>
      <c r="C47" s="189"/>
      <c r="D47" s="189"/>
      <c r="E47" s="189"/>
      <c r="F47" s="189"/>
      <c r="G47" s="45"/>
      <c r="H47" s="45"/>
      <c r="I47" s="45"/>
      <c r="J47" s="54"/>
      <c r="K47" s="170" t="s">
        <v>25</v>
      </c>
      <c r="L47" s="170"/>
      <c r="M47" s="170"/>
      <c r="N47" s="170" t="s">
        <v>17</v>
      </c>
      <c r="O47" s="170"/>
      <c r="P47" s="170"/>
      <c r="Q47" s="170"/>
    </row>
    <row r="48" spans="1:11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</sheetData>
  <sheetProtection formatRows="0" insertRows="0" deleteRows="0"/>
  <mergeCells count="23">
    <mergeCell ref="B47:F47"/>
    <mergeCell ref="N47:Q47"/>
    <mergeCell ref="O7:O8"/>
    <mergeCell ref="B7:B8"/>
    <mergeCell ref="I7:I8"/>
    <mergeCell ref="K47:M47"/>
    <mergeCell ref="P7:R7"/>
    <mergeCell ref="A2:R2"/>
    <mergeCell ref="A3:R3"/>
    <mergeCell ref="B45:F45"/>
    <mergeCell ref="N45:Q45"/>
    <mergeCell ref="A6:A8"/>
    <mergeCell ref="N6:R6"/>
    <mergeCell ref="D7:G7"/>
    <mergeCell ref="B6:G6"/>
    <mergeCell ref="C7:C8"/>
    <mergeCell ref="J7:J8"/>
    <mergeCell ref="Q4:R4"/>
    <mergeCell ref="I6:M6"/>
    <mergeCell ref="K7:M7"/>
    <mergeCell ref="K45:M45"/>
    <mergeCell ref="A43:K43"/>
    <mergeCell ref="N7:N8"/>
  </mergeCells>
  <printOptions horizontalCentered="1"/>
  <pageMargins left="0.3937007874015748" right="0.11811023622047245" top="0.15748031496062992" bottom="0.15748031496062992" header="0.11811023622047245" footer="0.11811023622047245"/>
  <pageSetup horizontalDpi="300" verticalDpi="300" orientation="landscape" paperSize="9" scale="65" r:id="rId1"/>
  <rowBreaks count="2" manualBreakCount="2">
    <brk id="39" max="17" man="1"/>
    <brk id="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Волга</dc:creator>
  <cp:keywords/>
  <dc:description/>
  <cp:lastModifiedBy>Еремеева</cp:lastModifiedBy>
  <cp:lastPrinted>2010-07-13T01:18:00Z</cp:lastPrinted>
  <dcterms:created xsi:type="dcterms:W3CDTF">1998-06-19T06:46:58Z</dcterms:created>
  <dcterms:modified xsi:type="dcterms:W3CDTF">2010-07-13T02:19:25Z</dcterms:modified>
  <cp:category/>
  <cp:version/>
  <cp:contentType/>
  <cp:contentStatus/>
</cp:coreProperties>
</file>