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520" activeTab="0"/>
  </bookViews>
  <sheets>
    <sheet name="ПРИЛОЖЕНИЕ 1" sheetId="1" r:id="rId1"/>
  </sheets>
  <definedNames>
    <definedName name="_xlnm.Print_Titles" localSheetId="0">'ПРИЛОЖЕНИЕ 1'!$5:$6</definedName>
    <definedName name="_xlnm.Print_Area" localSheetId="0">'ПРИЛОЖЕНИЕ 1'!$A$1:$T$612</definedName>
  </definedNames>
  <calcPr fullCalcOnLoad="1"/>
</workbook>
</file>

<file path=xl/comments1.xml><?xml version="1.0" encoding="utf-8"?>
<comments xmlns="http://schemas.openxmlformats.org/spreadsheetml/2006/main">
  <authors>
    <author>Гершун</author>
    <author>Home</author>
    <author>Покровский</author>
  </authors>
  <commentList>
    <comment ref="N8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O11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3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4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4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5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5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6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7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7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8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8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O19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требуют уточнения
</t>
        </r>
      </text>
    </comment>
    <comment ref="R200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РАСЧЕТНО</t>
        </r>
      </text>
    </comment>
    <comment ref="U200" authorId="1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по аналогии с байкалсан
</t>
        </r>
      </text>
    </comment>
    <comment ref="N6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7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7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5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6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6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7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27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1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2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2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3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3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4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5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6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36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0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0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1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1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2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3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3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4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4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5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6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6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7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7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8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49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03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09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15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2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M400" authorId="2">
      <text>
        <r>
          <rPr>
            <b/>
            <sz val="8"/>
            <rFont val="Tahoma"/>
            <family val="0"/>
          </rPr>
          <t>Покровский:</t>
        </r>
        <r>
          <rPr>
            <sz val="8"/>
            <rFont val="Tahoma"/>
            <family val="0"/>
          </rPr>
          <t xml:space="preserve">
</t>
        </r>
      </text>
    </comment>
    <comment ref="N49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4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21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97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7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84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90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596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602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  <comment ref="N608" authorId="0">
      <text>
        <r>
          <rPr>
            <b/>
            <sz val="8"/>
            <rFont val="Tahoma"/>
            <family val="2"/>
          </rPr>
          <t>Гершун:</t>
        </r>
        <r>
          <rPr>
            <sz val="8"/>
            <rFont val="Tahoma"/>
            <family val="2"/>
          </rPr>
          <t xml:space="preserve">
По презентации</t>
        </r>
      </text>
    </comment>
  </commentList>
</comments>
</file>

<file path=xl/sharedStrings.xml><?xml version="1.0" encoding="utf-8"?>
<sst xmlns="http://schemas.openxmlformats.org/spreadsheetml/2006/main" count="376" uniqueCount="238">
  <si>
    <t>№
п/п</t>
  </si>
  <si>
    <t>Наименование мероприятия</t>
  </si>
  <si>
    <t xml:space="preserve">Наименование ОГЦП (ФЦП) и  других механизмов, через которые планируется финансирование мероприятия </t>
  </si>
  <si>
    <t>Срок реализации</t>
  </si>
  <si>
    <t>Объем финансирования, млн. рублей</t>
  </si>
  <si>
    <t>Мощность
 (в соотв. ед.)</t>
  </si>
  <si>
    <t>Экономи-ческий эффект (прибыль, млн.руб.)</t>
  </si>
  <si>
    <t>Создаваемые рабочие места, ед.</t>
  </si>
  <si>
    <t>Создаваемые рабочие места, ед. Нарастаящий ИТОГ</t>
  </si>
  <si>
    <t>Вклад в бюджетную систему Российской Федерации, млн. рублей</t>
  </si>
  <si>
    <t>Всего</t>
  </si>
  <si>
    <t>федеральный бюджет</t>
  </si>
  <si>
    <t>областной бюджет</t>
  </si>
  <si>
    <t>местный бюджет</t>
  </si>
  <si>
    <t>собственные средства предприятия</t>
  </si>
  <si>
    <t>кредиты коммерческих банков, гранты фондов</t>
  </si>
  <si>
    <t>фонд содействия реформированию ЖКХ</t>
  </si>
  <si>
    <t>всего</t>
  </si>
  <si>
    <t>в федеральный бюджет</t>
  </si>
  <si>
    <t>в областной бюджет</t>
  </si>
  <si>
    <t>в местный бюджет</t>
  </si>
  <si>
    <t>ИТОГО ПО МЕРОПРИЯТИЯМ</t>
  </si>
  <si>
    <t>Итого</t>
  </si>
  <si>
    <t>в том числе:</t>
  </si>
  <si>
    <t xml:space="preserve">2010-2014 </t>
  </si>
  <si>
    <t xml:space="preserve">2.  РАЗВИТИЕ МЕСТНОЙ ПРОМЫШЛЕННОСТИ </t>
  </si>
  <si>
    <t>ИТОГО ПО РАЗДЕЛУ</t>
  </si>
  <si>
    <t>2010-2014</t>
  </si>
  <si>
    <t>ИТОГО ПО ПОДРАЗДЕЛУ</t>
  </si>
  <si>
    <t>Персональная работа с безработными, гражданами, попавшими в трудную жизненную ситуацию, в целях оказания содействия в трудоустройстве и решении социальных проблем (социальное акушерство).</t>
  </si>
  <si>
    <t>Создание центра поддержки малого и среднего предпринимательства по принципу "Одного окна"</t>
  </si>
  <si>
    <t>ОГЦП "Поддержка и развитие малого и среднего предпринимательства в Иркутской области» на 2008 - 2010 годы", МЦП "Поддержка и развитие субъектов малого и среднего пред-принимательства в муниципальном образовании  «город Саянск» на 2008 – 2011 гг."</t>
  </si>
  <si>
    <t>Выделение грантов на открытие бизнеса</t>
  </si>
  <si>
    <t>Микрокредитование</t>
  </si>
  <si>
    <t>Предоставление гарантий  субъектам малого и среднего предпринимательства из областного Гарантийного фонда</t>
  </si>
  <si>
    <t>Торгово-деловой Центр</t>
  </si>
  <si>
    <t>ИП "Гайнулина Е.Г."</t>
  </si>
  <si>
    <t>Частная (бизнес-план)</t>
  </si>
  <si>
    <t>S-1215 кв.м.</t>
  </si>
  <si>
    <t>ООО СЭК "СИТЭК"</t>
  </si>
  <si>
    <t>Частная (в стадии разработки)</t>
  </si>
  <si>
    <t>S-1010 кв.м.</t>
  </si>
  <si>
    <t>Центр технического обслуживания</t>
  </si>
  <si>
    <t>Реконструкция пекарни</t>
  </si>
  <si>
    <t>КФХ "Нектар"</t>
  </si>
  <si>
    <t>хлеб - 1,5 т/сутки; хлебо-булочные изделия - 1 т/сутки; кондитерские изделия - 0,5 т/сутки</t>
  </si>
  <si>
    <t>Производство газобетонных блоков</t>
  </si>
  <si>
    <t>ИП "Сигитова Т.А."</t>
  </si>
  <si>
    <t>Чачтная (бизнес-план)</t>
  </si>
  <si>
    <t>2,5 млн. усл. ед. (90 тыс. м.куб.) с последующей возможностью увеличения</t>
  </si>
  <si>
    <t>Центр зимних экстримальных видов спорта</t>
  </si>
  <si>
    <t>ведется поиск инвестора</t>
  </si>
  <si>
    <t>Муниципальная (в стадии разработки)</t>
  </si>
  <si>
    <t>100 чел./сутки</t>
  </si>
  <si>
    <t>Строительство производственной базы для коммунального спецтранспорта</t>
  </si>
  <si>
    <t>ООО "Коммунальный специальный транспорт"</t>
  </si>
  <si>
    <t>Частная (технико-экономичекское обоснование находится в стадии разработки</t>
  </si>
  <si>
    <t>32 ед. спецтехники</t>
  </si>
  <si>
    <t>Лакокрасочное производство</t>
  </si>
  <si>
    <t>ООО "Славяне Лаки Краски"</t>
  </si>
  <si>
    <t>Частная      (бизнес-план)</t>
  </si>
  <si>
    <t>Олифа - 580 тн/год; Лак ПФ - 450 тн/год. В дальнейшем выпуск краски: МА-15, ПФ-115</t>
  </si>
  <si>
    <t>Увеличение торговых мест для реализации сельско-хозяйственной продукции</t>
  </si>
  <si>
    <t>ЗАО "Ассоль-ТК"</t>
  </si>
  <si>
    <t>S-800 кв.м.</t>
  </si>
  <si>
    <t>ИП "Хлыстов Н.А."</t>
  </si>
  <si>
    <t>1-й этап 50 т/год;   2-й этап 100 т/год</t>
  </si>
  <si>
    <t>Розлив питьевой воды "Ордайская"</t>
  </si>
  <si>
    <t>ЗАО "с/п Кедр"</t>
  </si>
  <si>
    <t>100 тн в месяц питьевой воды</t>
  </si>
  <si>
    <t>Строительство завода по производству газобетонных блоков</t>
  </si>
  <si>
    <t>180 тыс. м. куб. газобетона в года</t>
  </si>
  <si>
    <t>2011 - 30 млн. руб., 2012 - 50 млн. руб., 2012 - 70 млн. руб.</t>
  </si>
  <si>
    <t>ООО "Стройиндустрия"</t>
  </si>
  <si>
    <t>"Ново-Зиминская ТЭЦ ОАО "Иркутскэрнерго"</t>
  </si>
  <si>
    <t xml:space="preserve">Программа развития               </t>
  </si>
  <si>
    <t xml:space="preserve">Программа обеспечения надежности                            </t>
  </si>
  <si>
    <t>Программа эффективные и окупаемые проекты</t>
  </si>
  <si>
    <t>ОАО,                 ПСД имеется</t>
  </si>
  <si>
    <t>ЗАО,                 ПСД имеется</t>
  </si>
  <si>
    <t>централизованный баланс</t>
  </si>
  <si>
    <t>Реконструкция и модернизация действующего производства                                                                                                                                                                          в том числе:</t>
  </si>
  <si>
    <t>Строительство саянского свинокомплекса</t>
  </si>
  <si>
    <t xml:space="preserve">Обеспечение пожарной безопасности на объектах муниципальной собственности социальной сферы </t>
  </si>
  <si>
    <t xml:space="preserve">"Программа обеспечения пожарной безопасности на объектах муниципальной собственности социальной сферы на 2005-2011 годы". </t>
  </si>
  <si>
    <t>Замена вышедших из строя оконных блоков в общеобразовательных учреждениях</t>
  </si>
  <si>
    <t>Городская целевая Программа "Окна" на 2008-2010 годы</t>
  </si>
  <si>
    <t>Замена устаревшего и вышедшего из строя технологического и холодильного оборудования в школьных столовых</t>
  </si>
  <si>
    <t>Капитальный ремонт ранее закрытых (перепрофилированных) дошкольных образовательных учреждений</t>
  </si>
  <si>
    <t>Городская Программа развития муниципального дошкольного образования на 2008-2012 годы (с продлением срока до 2014 года)</t>
  </si>
  <si>
    <t>440 мест                                                (два ДОУ по 220 мест)</t>
  </si>
  <si>
    <t>Оснащение материально - технической базы МУЗ "Саянская городская больница"</t>
  </si>
  <si>
    <t>муниципальная</t>
  </si>
  <si>
    <t>Приобретение 100 наименований оборудования</t>
  </si>
  <si>
    <t>Текущий ремонт помещений МУЗ "Саянская городская больница"</t>
  </si>
  <si>
    <t>Ведомственная целевая программа "Охрана здоровья населения г. Саянска" на 2010-2012гг."</t>
  </si>
  <si>
    <t>Трудоустройство 23 врачей</t>
  </si>
  <si>
    <t>МЦП «Укрепление материально – технической базы учреждений культуры»</t>
  </si>
  <si>
    <t>ООО "Саянский бройлер"</t>
  </si>
  <si>
    <t xml:space="preserve">Реконструкция и модернизация действующего производства                                                                                                                                                                          </t>
  </si>
  <si>
    <t>17794 тыс.гол.</t>
  </si>
  <si>
    <t>Строительство городского стадиона</t>
  </si>
  <si>
    <t>Форма собственности муниципальная, на ПСД получено заключение Главгосэкспертизы</t>
  </si>
  <si>
    <t>Обеспечение  жильем  молодых  семей</t>
  </si>
  <si>
    <t>Долгосрочная  целевая  программа "Доступное жилье для молодых семей на 2010 - 2015 годы"</t>
  </si>
  <si>
    <t>Всего 100 семей, в среднем  20 семей в год</t>
  </si>
  <si>
    <t>МЦП «Обеспечение пожарной безопасности на объектах муниципальной собственности социальной сферы на 2005-2011 г.г»</t>
  </si>
  <si>
    <t>МЦП постановление правительства РФ №968 от 29.12.07 г. «О порядке предоставления в 2008-2011 гг. из федерального бюджета бюджетам субъектов РФ субсидий  для комплектования книжных фондов библиотек муниципальных образований»</t>
  </si>
  <si>
    <t>Областная целевая программа "Сибирь мастеровая"</t>
  </si>
  <si>
    <t>МЦП "Одарённые дети" на 2009-2012 гг.</t>
  </si>
  <si>
    <t>МЦП «Кадры отрасли «культура» города Саянска»</t>
  </si>
  <si>
    <t>Проектирование и строительство первой очереди полигона твердых бытовых  отходов в городе Саянске</t>
  </si>
  <si>
    <t>На период эксплуатации 13 раб. мест</t>
  </si>
  <si>
    <t>Образование</t>
  </si>
  <si>
    <t>Здравоохранение</t>
  </si>
  <si>
    <t>Культура</t>
  </si>
  <si>
    <t>Физкультура, спорт и туризм</t>
  </si>
  <si>
    <t>Областная целевая прграмма "Охрана окружающей среды Иркутской области на 2011-2015 годы"</t>
  </si>
  <si>
    <t>Молодежная политика</t>
  </si>
  <si>
    <t>ФЦП (развитие физической культуры и спорта в РФ на 2006-2015 гг.)</t>
  </si>
  <si>
    <t>ООО "Управление промышленных предприятий</t>
  </si>
  <si>
    <t>Ново-Зиминская ТЭЦ филиал ОАО "Иркутскэрнерго"</t>
  </si>
  <si>
    <t>Частная</t>
  </si>
  <si>
    <t>140 Мв</t>
  </si>
  <si>
    <t>Реконструкция самотечного канализационного коллектора «Северный» 800 мм., протяжённостью 2335,0 м/, с применением труб и колодцев из полимерных материалов.</t>
  </si>
  <si>
    <t>Реконструкция напорного коллектора от реки Ока до КК-9 с применением труб из полимерных материалов Ø 500 мм 2210,0 м /</t>
  </si>
  <si>
    <t>Реконструкция самотечного совмещённого коллектора от  КК-31( район АЗС)  до ГНС с применением труб из полимерных материалов ℓ=4170,0 м/ .</t>
  </si>
  <si>
    <t>Реконструкция самотечного канализационного коллектора «Западный», протяжённостью 597,0 м/, с применением труб и колодцев из полимерных материалов.</t>
  </si>
  <si>
    <t>Реконструкция самотечного канализационного коллектора «Южный», протяжённостью 1354,0 м/, с применением труб и колодцев из полимерных материалов.</t>
  </si>
  <si>
    <t>Реконструкция главной канализационной станции с использованием современных технологий и инновационного оборудования</t>
  </si>
  <si>
    <t>Предполагается участие в Государственной программе энергосбережения и повышения энергетической эффективности РФ на период до 2020 года                                    ( программа разрабатывается в соответствии с поручением Президента РФ от 15.06.2009г. № Пр-1802-ГС.)</t>
  </si>
  <si>
    <t>Реконструкция КНС 7/8 с использованием современных технологий и инновационного оборудования</t>
  </si>
  <si>
    <t>Реконструкция КНС хлебозавода с использованием современных технологий и инновационного оборудования</t>
  </si>
  <si>
    <t>Реконструкция КНС -123 с использованием современных технологий и инновационного оборудования</t>
  </si>
  <si>
    <t>Реконструкция КНС-58 с использованием современных технологий и инновационного оборудования</t>
  </si>
  <si>
    <t>Модернизация насосной станции I подъёма с использованием инновационного энергосберегающего насосного оборудования и современных технологий</t>
  </si>
  <si>
    <t>Реализация Инвестиционной программы                       «  Развитие, реконструкция и модернизация  систем водоснабжения,  обслуживаемых муниципальным унитарным  предприятием  «Водоканал - Сервис».</t>
  </si>
  <si>
    <t>Модернизация насосной станции II подъёма с использованием инновационного энергосберегающего насосного оборудования и современных технологий</t>
  </si>
  <si>
    <t>Модернизация насосной станции III подъёма с использованием инновационного энергосберегающего насосного оборудования и современных технологий</t>
  </si>
  <si>
    <t>Модернизация насосной станции IV подъёма с использованием инновационного энергосберегающего насосного оборудования и современных технологий</t>
  </si>
  <si>
    <t>Модернизация насосной станции V подъёма с использованием инновационного энергосберегающего насосного оборудования и современных технологий</t>
  </si>
  <si>
    <t>Реконструкция магистральных водоводов от насосной станции III подъёма до р.Ока.</t>
  </si>
  <si>
    <t>Реконструкция магистральных водоводов от р.Ока до насосной станции V подъёма. Ду500 мм., L=3900,0 м/.</t>
  </si>
  <si>
    <t xml:space="preserve">Капитальный ремонт объекта берегоукрепления и дамбы обвалования узла I подъёма хозпитьевого водозабора. </t>
  </si>
  <si>
    <t>Теплоснабжение мкр. Южный, Благовещенский</t>
  </si>
  <si>
    <t>Строительство ТНС, включая ПСД</t>
  </si>
  <si>
    <t>Строительство магистральных тепловых сетей мкр. 6, 6"А"</t>
  </si>
  <si>
    <t>Прокладка новых магистральных тепловых сетей, протяженностью 8,42км.</t>
  </si>
  <si>
    <t>8,82МВА</t>
  </si>
  <si>
    <t>13,86МВА</t>
  </si>
  <si>
    <t>7,56МВА</t>
  </si>
  <si>
    <t>1,26МВА</t>
  </si>
  <si>
    <t>Электроснабжение мкр: "Благовещенский", "Лесной", № 11, № 6</t>
  </si>
  <si>
    <t>Инвестиционная программа (в счет тарифов)</t>
  </si>
  <si>
    <t>Предполагается участие в Государственной программе энергосбережения и повышения энергетической эффективности РФ на период до 2020 года (программа разрабатывается в соответствии с поручением Президента РФ от 15.06.2009г. № Пр-1802-ГС.)</t>
  </si>
  <si>
    <t>Муниципальная</t>
  </si>
  <si>
    <t>перекачка воды в объёме 10428 м3. в сутки.</t>
  </si>
  <si>
    <t>перекачка воды в объёме 24280 м3. в сутки.</t>
  </si>
  <si>
    <t>транспортировка стоков  в объёме 8100 м3. в сутки</t>
  </si>
  <si>
    <t>транспортировка стоков  в объёме 7500 м3. в сутки</t>
  </si>
  <si>
    <t>транспортировка стоков  в объёме 15000 м3. в сутки</t>
  </si>
  <si>
    <t>транспортировка стоков  в объёме 2500 м3. в сутки</t>
  </si>
  <si>
    <t>транспортировка стоков  в объёме 4400 м3. в сутки</t>
  </si>
  <si>
    <t>перекачка стоков  в объёме 15000  м3. в сутки</t>
  </si>
  <si>
    <t>перекачка стоков  в объёме 2750  м3. в сутки</t>
  </si>
  <si>
    <t>перекачка стоков  в объёме 270  м3. в сутки</t>
  </si>
  <si>
    <t>перекачка стоков  в объёме 851  м3. в сутки</t>
  </si>
  <si>
    <t>перекачка стоков  в объёме 860  м3. в сутки</t>
  </si>
  <si>
    <t>подъём воды из скважин в объёме 25643 м3. в сутки.</t>
  </si>
  <si>
    <t>перекачка воды в объёме 25643 м3. в сутки.</t>
  </si>
  <si>
    <t>перекачка воды в объёме 25643  м3. в сутки.</t>
  </si>
  <si>
    <t>магистральные водоводы Ду 500 мм., протяжённостью 2540м</t>
  </si>
  <si>
    <t>магистральные водоводы Ду500 мм., протяжённостью 3900м</t>
  </si>
  <si>
    <t>Строительство автомобильных дорог</t>
  </si>
  <si>
    <t>Муниципальная целевая программа "Строительство улиц г. Саянска" на 2008-2011гг</t>
  </si>
  <si>
    <t>43299кв.м дорога с твердым покрытием</t>
  </si>
  <si>
    <t>Инвестиции ОАО "Саянскхимпласт"</t>
  </si>
  <si>
    <t>Установка крекинга дихлоретана мощностью 200 тыс. т. винилхлорид мономера (ВХМ) в год</t>
  </si>
  <si>
    <t>Частная (имеется)</t>
  </si>
  <si>
    <t>200 тыс. тонн ВХМ в год</t>
  </si>
  <si>
    <t>увеличение мощности до 350 тыс. тонн ВХМ в год</t>
  </si>
  <si>
    <t>Комплекс получения топливного газа для установки крекинга дихлоретана (1-ый пусковой комплекс)</t>
  </si>
  <si>
    <t>Реконструкция производства хлора и каустика (технико-экономическое обоснование проекта)</t>
  </si>
  <si>
    <t>Реконструкция производства винилхлорида с увеличением мощности до 350 тыс. тонн в ВХМ в год.</t>
  </si>
  <si>
    <t>Срок окупаемости выходит за рамки 2014 г.</t>
  </si>
  <si>
    <t>1.  МОДЕРНИЗАЦИЯ ГРАДООБРАЗУЮЩЕГО ПРЕДПРИЯТИЯ ОАО "Саянскхимпласт"</t>
  </si>
  <si>
    <t>Модернизация и техническое перевооружение</t>
  </si>
  <si>
    <t>104 тыс. голов свиней Производительность - 11,5 тыс. тн. свинины в год</t>
  </si>
  <si>
    <t>частная,     ПСД отсутствует</t>
  </si>
  <si>
    <t>муниципальная, имеется</t>
  </si>
  <si>
    <t>ИП "Савенкова Т.А."</t>
  </si>
  <si>
    <t>900 кв.м., обслуживание 20 машин/день</t>
  </si>
  <si>
    <t>*</t>
  </si>
  <si>
    <t>Строительство газоперерабатывающего комплекса</t>
  </si>
  <si>
    <t>Открытое акционерное общество</t>
  </si>
  <si>
    <t>Переработка 5,5 млрд. куб.м. в год природного газа</t>
  </si>
  <si>
    <t>Строительство административно бытового комплекса</t>
  </si>
  <si>
    <t>0.07</t>
  </si>
  <si>
    <t>Капитальный ремонт многоквартирных домов</t>
  </si>
  <si>
    <t>Областная адресная программа по капитальному ремонту многоквартирных домов, согласно Федерального закона от 21.07.2007 г. "О Фонде содействия ревормированию ЖКХ"</t>
  </si>
  <si>
    <t>3. РАЗВИТИЕ СЕЛЬСКОГО ХОЗЯЙСТВА</t>
  </si>
  <si>
    <t>4. РАЗВИТИЕ МАЛОГО И СРЕДНЕГО ПРЕДПРИНИМАТЕЛЬСТВА</t>
  </si>
  <si>
    <t>5. СОЗДАНИЕ НОВЫХ БИЗНЕС СТРУКТУР И ПРИВЛЕЧЕНИЕ ИНВЕСТИЦИЙ</t>
  </si>
  <si>
    <t>6. РАЗВИТИЕ СОЦИАЛЬНОЙ ИНФРАСТРУКТУРЫ</t>
  </si>
  <si>
    <t>7. РАЗВИТИЕ И МОДЕРНИЗАЦИЯ ИНЖЕНЕРНОЙ ИНФРАСТРУКТУРЫ</t>
  </si>
  <si>
    <t>7.2.  РАЗВИТИЕ ТРАНСПОРТА И ИНЖЕНЕРНОЙ ИНФРАСТРУКТУРЫ</t>
  </si>
  <si>
    <t>7.1.  ЖИЛИЩНО-КОММУНАЛЬНОЕ ХОЗЯЙСТВО</t>
  </si>
  <si>
    <t>8. ОХРАНА ОКРУЖАЮЩЕЙ СРЕДЫ</t>
  </si>
  <si>
    <t>9. СОДЕЙСТВИЕ ЗАНЯТОСТИ НАСЕЛЕНИЯ</t>
  </si>
  <si>
    <t>25</t>
  </si>
  <si>
    <t>26</t>
  </si>
  <si>
    <t>инвестор не определен</t>
  </si>
  <si>
    <t>Укрепление материально-технической базы учреждений культуры</t>
  </si>
  <si>
    <t>Комплектование книжных фондов библиотек</t>
  </si>
  <si>
    <t>Развитие ремесел</t>
  </si>
  <si>
    <t>Кадры отрасли "культура"</t>
  </si>
  <si>
    <t>Поддержка одаренных детей</t>
  </si>
  <si>
    <t>Подготовка интернов, обеспечение молодых специалистов жильем, доплата врачам за сложность и напряженность, оплата за последипломное обучение</t>
  </si>
  <si>
    <t>Производственная база по переработке отработанных масел</t>
  </si>
  <si>
    <t>1 этап        - 590 тн./год,          2 этап 1150  тн./год.</t>
  </si>
  <si>
    <t>Создание технологической линии по переработке экологически чистого биоорганического удобрения "Биогумин"</t>
  </si>
  <si>
    <t>Организация общественных работ, временного трудоустройства работников, находящихся под угрозой увольнения, а также признанных в установленном порядке безработными граждан и граждан, ищущих работу</t>
  </si>
  <si>
    <t>Все мероприятия Плана по содействию занятости реализуются в рамках Программы дополнительных мер по снижению напряженности на рынке труда Иркутской области на 2010 год, утвержденной постановлением Правительства Иркутской области от 01.02.2010 № 9-пп. Указанная Программа будет утверждаться ежегодно. Мероприятия реализуются в рамках установленных лимитов</t>
  </si>
  <si>
    <t>Организация стажировок выпускников образовательных учреждений в целях приобретения опыта работы</t>
  </si>
  <si>
    <t>Содействие самозанятости безработных граждан и стимулирование создания безработными гражданами, открывшими собственное дело, дополнительных рабочих мест для трудоустройства безработных граждан</t>
  </si>
  <si>
    <t>Опережающее профессиональное обучение работников, находящихся под угрозой увольнения</t>
  </si>
  <si>
    <t>Оказание адресной поддержки гражданам, включая организацию их переезда в другую местность для замещения рабочих мест, в том числе создаваемых в рамках реализации федеральных целевых программ и инвестиционных проектов</t>
  </si>
  <si>
    <t>1016 чел.</t>
  </si>
  <si>
    <t>35 чел.</t>
  </si>
  <si>
    <t>60 чел.</t>
  </si>
  <si>
    <t>1111 чел.</t>
  </si>
  <si>
    <t>Система мероприятий «Комплексного инвестиционного плана модернизации моногорода Саянск Иркутской области на период 2010-2014 годы»</t>
  </si>
  <si>
    <r>
      <t>Форма собственности (</t>
    </r>
    <r>
      <rPr>
        <b/>
        <u val="single"/>
        <sz val="10"/>
        <color indexed="8"/>
        <rFont val="Arial Cyr"/>
        <family val="0"/>
      </rPr>
      <t>наличие ПСД</t>
    </r>
    <r>
      <rPr>
        <b/>
        <sz val="10"/>
        <color indexed="8"/>
        <rFont val="Arial Cyr"/>
        <family val="0"/>
      </rPr>
      <t>)</t>
    </r>
  </si>
  <si>
    <r>
      <t>Частная (</t>
    </r>
    <r>
      <rPr>
        <u val="single"/>
        <sz val="10"/>
        <color indexed="8"/>
        <rFont val="Arial"/>
        <family val="2"/>
      </rPr>
      <t>в стадии разработки</t>
    </r>
    <r>
      <rPr>
        <sz val="10"/>
        <color indexed="8"/>
        <rFont val="Arial"/>
        <family val="2"/>
      </rPr>
      <t>)</t>
    </r>
  </si>
  <si>
    <r>
      <t>Программа "</t>
    </r>
    <r>
      <rPr>
        <b/>
        <i/>
        <sz val="10"/>
        <color indexed="8"/>
        <rFont val="Arial Cyr"/>
        <family val="0"/>
      </rPr>
      <t>Укрепление материально-технической базы муниципальных образовател</t>
    </r>
    <r>
      <rPr>
        <b/>
        <sz val="10"/>
        <color indexed="8"/>
        <rFont val="Arial Cyr"/>
        <family val="0"/>
      </rPr>
      <t>ьных учреждений на 2006-2010 годы"</t>
    </r>
  </si>
  <si>
    <t>Площадь зданий и плоскостных сооружений - 15887,7 м2  Пропускная способность- 127чел.единовременно</t>
  </si>
  <si>
    <r>
      <t>Мощность принимаемых твердых бытовых отходов в неуплотненном состоянии на начало эксплуатации - 51,2 тыс,м</t>
    </r>
    <r>
      <rPr>
        <vertAlign val="superscript"/>
        <sz val="10"/>
        <color indexed="8"/>
        <rFont val="Arial Cyr"/>
        <family val="0"/>
      </rPr>
      <t>3</t>
    </r>
  </si>
  <si>
    <t>Приложение 2 к решению Думы городского округа от 30.08.2010 № 051-14-81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</si>
</sst>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.0_р_._-;\-* #,##0.0_р_._-;_-* &quot;-&quot;?_р_._-;_-@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0E+00"/>
    <numFmt numFmtId="181" formatCode="0.000E+00"/>
    <numFmt numFmtId="182" formatCode="0.0E+00"/>
    <numFmt numFmtId="183" formatCode="0E+00"/>
    <numFmt numFmtId="184" formatCode="#,##0.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_)"/>
    <numFmt numFmtId="202" formatCode="#,##0&quot;р.&quot;"/>
    <numFmt numFmtId="203" formatCode="[=0]&quot;-&quot;;0"/>
    <numFmt numFmtId="204" formatCode="0.000000000"/>
    <numFmt numFmtId="205" formatCode="[=0]&quot;-&quot;;0.0"/>
    <numFmt numFmtId="206" formatCode="[=0]&quot;-&quot;;0.00"/>
    <numFmt numFmtId="207" formatCode="_-* #,##0_р_._-;\-* #,##0_р_._-;_-* &quot;-&quot;??_р_._-;_-@_-"/>
    <numFmt numFmtId="208" formatCode="#,##0.00&quot;р.&quot;"/>
  </numFmts>
  <fonts count="44"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i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"/>
      <family val="2"/>
    </font>
    <font>
      <b/>
      <sz val="9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8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 Cyr"/>
      <family val="0"/>
    </font>
    <font>
      <sz val="16"/>
      <color indexed="8"/>
      <name val="Arial Cyr"/>
      <family val="0"/>
    </font>
    <font>
      <vertAlign val="superscript"/>
      <sz val="10"/>
      <color indexed="8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3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/>
    </xf>
    <xf numFmtId="16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169" fontId="26" fillId="0" borderId="0" xfId="0" applyNumberFormat="1" applyFont="1" applyAlignment="1">
      <alignment horizontal="center" vertical="center"/>
    </xf>
    <xf numFmtId="169" fontId="28" fillId="0" borderId="0" xfId="0" applyNumberFormat="1" applyFont="1" applyAlignment="1">
      <alignment horizontal="center" vertical="center"/>
    </xf>
    <xf numFmtId="169" fontId="26" fillId="0" borderId="0" xfId="0" applyNumberFormat="1" applyFont="1" applyFill="1" applyAlignment="1">
      <alignment wrapText="1"/>
    </xf>
    <xf numFmtId="169" fontId="26" fillId="0" borderId="0" xfId="0" applyNumberFormat="1" applyFont="1" applyAlignment="1">
      <alignment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 textRotation="90" wrapText="1"/>
    </xf>
    <xf numFmtId="169" fontId="31" fillId="0" borderId="10" xfId="0" applyNumberFormat="1" applyFont="1" applyBorder="1" applyAlignment="1">
      <alignment horizontal="center" vertical="center" textRotation="90" wrapText="1"/>
    </xf>
    <xf numFmtId="4" fontId="31" fillId="0" borderId="10" xfId="0" applyNumberFormat="1" applyFont="1" applyFill="1" applyBorder="1" applyAlignment="1">
      <alignment horizontal="center" vertical="center" textRotation="90" wrapText="1"/>
    </xf>
    <xf numFmtId="0" fontId="23" fillId="7" borderId="10" xfId="0" applyFont="1" applyFill="1" applyBorder="1" applyAlignment="1">
      <alignment horizontal="center" vertical="center" wrapText="1"/>
    </xf>
    <xf numFmtId="169" fontId="23" fillId="7" borderId="10" xfId="0" applyNumberFormat="1" applyFont="1" applyFill="1" applyBorder="1" applyAlignment="1">
      <alignment horizontal="center" vertical="center"/>
    </xf>
    <xf numFmtId="169" fontId="25" fillId="0" borderId="13" xfId="0" applyNumberFormat="1" applyFont="1" applyFill="1" applyBorder="1" applyAlignment="1">
      <alignment horizontal="center" vertical="center" wrapText="1"/>
    </xf>
    <xf numFmtId="3" fontId="23" fillId="7" borderId="10" xfId="0" applyNumberFormat="1" applyFont="1" applyFill="1" applyBorder="1" applyAlignment="1">
      <alignment horizontal="center" vertical="center"/>
    </xf>
    <xf numFmtId="3" fontId="23" fillId="7" borderId="10" xfId="0" applyNumberFormat="1" applyFont="1" applyFill="1" applyBorder="1" applyAlignment="1">
      <alignment horizontal="center" vertical="center" wrapText="1"/>
    </xf>
    <xf numFmtId="4" fontId="23" fillId="7" borderId="10" xfId="0" applyNumberFormat="1" applyFont="1" applyFill="1" applyBorder="1" applyAlignment="1">
      <alignment horizontal="center" vertical="center" wrapText="1"/>
    </xf>
    <xf numFmtId="2" fontId="23" fillId="7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169" fontId="33" fillId="0" borderId="10" xfId="0" applyNumberFormat="1" applyFont="1" applyFill="1" applyBorder="1" applyAlignment="1">
      <alignment horizontal="left" vertical="center" wrapText="1"/>
    </xf>
    <xf numFmtId="4" fontId="33" fillId="0" borderId="10" xfId="0" applyNumberFormat="1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69" fontId="23" fillId="24" borderId="10" xfId="0" applyNumberFormat="1" applyFont="1" applyFill="1" applyBorder="1" applyAlignment="1">
      <alignment horizontal="center" vertical="center"/>
    </xf>
    <xf numFmtId="169" fontId="25" fillId="24" borderId="10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/>
    </xf>
    <xf numFmtId="169" fontId="23" fillId="24" borderId="10" xfId="0" applyNumberFormat="1" applyFont="1" applyFill="1" applyBorder="1" applyAlignment="1">
      <alignment horizontal="center" vertical="center" wrapText="1"/>
    </xf>
    <xf numFmtId="169" fontId="25" fillId="24" borderId="10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/>
    </xf>
    <xf numFmtId="169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169" fontId="25" fillId="0" borderId="12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3" fontId="25" fillId="26" borderId="10" xfId="0" applyNumberFormat="1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69" fontId="23" fillId="25" borderId="10" xfId="0" applyNumberFormat="1" applyFont="1" applyFill="1" applyBorder="1" applyAlignment="1">
      <alignment horizontal="center" vertical="center" wrapText="1"/>
    </xf>
    <xf numFmtId="169" fontId="24" fillId="25" borderId="10" xfId="0" applyNumberFormat="1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0" fontId="34" fillId="26" borderId="0" xfId="0" applyFont="1" applyFill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169" fontId="23" fillId="25" borderId="10" xfId="0" applyNumberFormat="1" applyFont="1" applyFill="1" applyBorder="1" applyAlignment="1">
      <alignment horizontal="center" vertical="center"/>
    </xf>
    <xf numFmtId="169" fontId="25" fillId="25" borderId="10" xfId="0" applyNumberFormat="1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/>
    </xf>
    <xf numFmtId="0" fontId="1" fillId="26" borderId="10" xfId="0" applyFont="1" applyFill="1" applyBorder="1" applyAlignment="1">
      <alignment horizontal="center" vertical="center" wrapText="1"/>
    </xf>
    <xf numFmtId="169" fontId="23" fillId="26" borderId="10" xfId="0" applyNumberFormat="1" applyFont="1" applyFill="1" applyBorder="1" applyAlignment="1">
      <alignment horizontal="center" vertical="center"/>
    </xf>
    <xf numFmtId="3" fontId="24" fillId="26" borderId="10" xfId="0" applyNumberFormat="1" applyFont="1" applyFill="1" applyBorder="1" applyAlignment="1">
      <alignment horizontal="center" vertical="center" wrapText="1"/>
    </xf>
    <xf numFmtId="3" fontId="1" fillId="26" borderId="1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4" fontId="34" fillId="14" borderId="10" xfId="0" applyNumberFormat="1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169" fontId="25" fillId="26" borderId="10" xfId="0" applyNumberFormat="1" applyFont="1" applyFill="1" applyBorder="1" applyAlignment="1">
      <alignment horizontal="center" vertical="center"/>
    </xf>
    <xf numFmtId="169" fontId="23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169" fontId="25" fillId="0" borderId="10" xfId="0" applyNumberFormat="1" applyFont="1" applyBorder="1" applyAlignment="1">
      <alignment horizontal="center" vertical="center" wrapText="1"/>
    </xf>
    <xf numFmtId="3" fontId="23" fillId="25" borderId="10" xfId="0" applyNumberFormat="1" applyFont="1" applyFill="1" applyBorder="1" applyAlignment="1">
      <alignment horizontal="center" vertical="center"/>
    </xf>
    <xf numFmtId="169" fontId="25" fillId="25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 wrapText="1"/>
    </xf>
    <xf numFmtId="169" fontId="23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4" fontId="23" fillId="24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23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2" fontId="23" fillId="24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69" fontId="23" fillId="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center" vertical="center"/>
    </xf>
    <xf numFmtId="169" fontId="23" fillId="4" borderId="10" xfId="0" applyNumberFormat="1" applyFont="1" applyFill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3" fontId="23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3" fontId="23" fillId="26" borderId="10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169" fontId="25" fillId="26" borderId="10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169" fontId="1" fillId="0" borderId="13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1" fillId="26" borderId="14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0" fontId="1" fillId="25" borderId="14" xfId="0" applyFont="1" applyFill="1" applyBorder="1" applyAlignment="1">
      <alignment horizontal="center" wrapText="1"/>
    </xf>
    <xf numFmtId="170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84" fontId="25" fillId="0" borderId="10" xfId="0" applyNumberFormat="1" applyFont="1" applyFill="1" applyBorder="1" applyAlignment="1">
      <alignment horizontal="center" vertical="center"/>
    </xf>
    <xf numFmtId="3" fontId="25" fillId="26" borderId="10" xfId="0" applyNumberFormat="1" applyFont="1" applyFill="1" applyBorder="1" applyAlignment="1">
      <alignment horizontal="center" vertical="center"/>
    </xf>
    <xf numFmtId="4" fontId="25" fillId="26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0" xfId="61" applyNumberFormat="1" applyFont="1" applyBorder="1" applyAlignment="1">
      <alignment horizontal="center" vertical="center" wrapText="1"/>
    </xf>
    <xf numFmtId="3" fontId="25" fillId="4" borderId="10" xfId="0" applyNumberFormat="1" applyFont="1" applyFill="1" applyBorder="1" applyAlignment="1">
      <alignment horizontal="center" vertical="center"/>
    </xf>
    <xf numFmtId="16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3" fillId="4" borderId="12" xfId="0" applyFont="1" applyFill="1" applyBorder="1" applyAlignment="1">
      <alignment horizontal="center" vertical="center"/>
    </xf>
    <xf numFmtId="3" fontId="23" fillId="4" borderId="12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" fontId="23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9" fontId="24" fillId="0" borderId="16" xfId="0" applyNumberFormat="1" applyFont="1" applyFill="1" applyBorder="1" applyAlignment="1">
      <alignment horizontal="center" vertical="center" wrapText="1"/>
    </xf>
    <xf numFmtId="169" fontId="25" fillId="0" borderId="16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right" vertical="center"/>
    </xf>
    <xf numFmtId="9" fontId="24" fillId="0" borderId="10" xfId="57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169" fontId="26" fillId="0" borderId="0" xfId="0" applyNumberFormat="1" applyFont="1" applyBorder="1" applyAlignment="1">
      <alignment horizontal="center" vertical="center"/>
    </xf>
    <xf numFmtId="169" fontId="26" fillId="0" borderId="0" xfId="0" applyNumberFormat="1" applyFont="1" applyFill="1" applyBorder="1" applyAlignment="1">
      <alignment wrapText="1"/>
    </xf>
    <xf numFmtId="4" fontId="26" fillId="0" borderId="0" xfId="0" applyNumberFormat="1" applyFont="1" applyAlignment="1">
      <alignment horizontal="left" vertical="justify" wrapText="1"/>
    </xf>
    <xf numFmtId="0" fontId="37" fillId="25" borderId="10" xfId="0" applyFont="1" applyFill="1" applyBorder="1" applyAlignment="1">
      <alignment horizontal="center" vertical="center" wrapText="1"/>
    </xf>
    <xf numFmtId="169" fontId="24" fillId="25" borderId="10" xfId="0" applyNumberFormat="1" applyFont="1" applyFill="1" applyBorder="1" applyAlignment="1">
      <alignment horizontal="center" vertical="center" wrapText="1"/>
    </xf>
    <xf numFmtId="169" fontId="24" fillId="26" borderId="10" xfId="0" applyNumberFormat="1" applyFont="1" applyFill="1" applyBorder="1" applyAlignment="1">
      <alignment horizontal="center" vertical="center" wrapText="1"/>
    </xf>
    <xf numFmtId="169" fontId="25" fillId="24" borderId="12" xfId="0" applyNumberFormat="1" applyFont="1" applyFill="1" applyBorder="1" applyAlignment="1">
      <alignment horizontal="center" vertical="center" wrapText="1"/>
    </xf>
    <xf numFmtId="169" fontId="25" fillId="24" borderId="13" xfId="0" applyNumberFormat="1" applyFont="1" applyFill="1" applyBorder="1" applyAlignment="1">
      <alignment horizontal="center" vertical="center" wrapText="1"/>
    </xf>
    <xf numFmtId="169" fontId="25" fillId="24" borderId="11" xfId="0" applyNumberFormat="1" applyFont="1" applyFill="1" applyBorder="1" applyAlignment="1">
      <alignment horizontal="center" vertical="center" wrapText="1"/>
    </xf>
    <xf numFmtId="0" fontId="34" fillId="1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169" fontId="23" fillId="24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4" fontId="24" fillId="26" borderId="12" xfId="0" applyNumberFormat="1" applyFont="1" applyFill="1" applyBorder="1" applyAlignment="1">
      <alignment horizontal="center" vertical="center" wrapText="1"/>
    </xf>
    <xf numFmtId="4" fontId="24" fillId="26" borderId="13" xfId="0" applyNumberFormat="1" applyFont="1" applyFill="1" applyBorder="1" applyAlignment="1">
      <alignment horizontal="center" vertical="center" wrapText="1"/>
    </xf>
    <xf numFmtId="4" fontId="24" fillId="26" borderId="11" xfId="0" applyNumberFormat="1" applyFont="1" applyFill="1" applyBorder="1" applyAlignment="1">
      <alignment horizontal="center" vertical="center" wrapText="1"/>
    </xf>
    <xf numFmtId="169" fontId="25" fillId="25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NumberFormat="1" applyFont="1" applyFill="1" applyBorder="1" applyAlignment="1">
      <alignment horizontal="center" vertical="center" wrapText="1"/>
    </xf>
    <xf numFmtId="0" fontId="27" fillId="26" borderId="17" xfId="0" applyNumberFormat="1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/>
    </xf>
    <xf numFmtId="0" fontId="27" fillId="26" borderId="19" xfId="0" applyFont="1" applyFill="1" applyBorder="1" applyAlignment="1">
      <alignment horizontal="center"/>
    </xf>
    <xf numFmtId="0" fontId="27" fillId="26" borderId="20" xfId="0" applyFont="1" applyFill="1" applyBorder="1" applyAlignment="1">
      <alignment horizontal="center"/>
    </xf>
    <xf numFmtId="0" fontId="27" fillId="26" borderId="21" xfId="0" applyFont="1" applyFill="1" applyBorder="1" applyAlignment="1">
      <alignment horizontal="center"/>
    </xf>
    <xf numFmtId="0" fontId="27" fillId="26" borderId="14" xfId="0" applyFont="1" applyFill="1" applyBorder="1" applyAlignment="1">
      <alignment horizontal="center"/>
    </xf>
    <xf numFmtId="4" fontId="25" fillId="14" borderId="10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7" fillId="26" borderId="13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169" fontId="24" fillId="0" borderId="12" xfId="0" applyNumberFormat="1" applyFont="1" applyFill="1" applyBorder="1" applyAlignment="1">
      <alignment horizontal="center" vertical="center" wrapText="1"/>
    </xf>
    <xf numFmtId="169" fontId="25" fillId="0" borderId="13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 wrapText="1"/>
    </xf>
    <xf numFmtId="0" fontId="27" fillId="26" borderId="19" xfId="0" applyNumberFormat="1" applyFont="1" applyFill="1" applyBorder="1" applyAlignment="1">
      <alignment horizontal="center" vertical="center" wrapText="1"/>
    </xf>
    <xf numFmtId="0" fontId="27" fillId="26" borderId="20" xfId="0" applyNumberFormat="1" applyFont="1" applyFill="1" applyBorder="1" applyAlignment="1">
      <alignment horizontal="center" vertical="center" wrapText="1"/>
    </xf>
    <xf numFmtId="0" fontId="27" fillId="26" borderId="21" xfId="0" applyNumberFormat="1" applyFont="1" applyFill="1" applyBorder="1" applyAlignment="1">
      <alignment horizontal="center" vertical="center" wrapText="1"/>
    </xf>
    <xf numFmtId="0" fontId="27" fillId="26" borderId="14" xfId="0" applyNumberFormat="1" applyFont="1" applyFill="1" applyBorder="1" applyAlignment="1">
      <alignment horizontal="center" vertical="center" wrapText="1"/>
    </xf>
    <xf numFmtId="169" fontId="23" fillId="26" borderId="10" xfId="0" applyNumberFormat="1" applyFont="1" applyFill="1" applyBorder="1" applyAlignment="1">
      <alignment horizontal="center" vertical="center" wrapText="1"/>
    </xf>
    <xf numFmtId="169" fontId="24" fillId="0" borderId="13" xfId="0" applyNumberFormat="1" applyFont="1" applyFill="1" applyBorder="1" applyAlignment="1">
      <alignment horizontal="center" vertical="center" wrapText="1"/>
    </xf>
    <xf numFmtId="169" fontId="24" fillId="0" borderId="11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9" fontId="23" fillId="26" borderId="12" xfId="0" applyNumberFormat="1" applyFont="1" applyFill="1" applyBorder="1" applyAlignment="1">
      <alignment horizontal="center" vertical="center"/>
    </xf>
    <xf numFmtId="169" fontId="23" fillId="26" borderId="13" xfId="0" applyNumberFormat="1" applyFont="1" applyFill="1" applyBorder="1" applyAlignment="1">
      <alignment horizontal="center" vertical="center"/>
    </xf>
    <xf numFmtId="169" fontId="23" fillId="26" borderId="11" xfId="0" applyNumberFormat="1" applyFont="1" applyFill="1" applyBorder="1" applyAlignment="1">
      <alignment horizontal="center" vertical="center"/>
    </xf>
    <xf numFmtId="169" fontId="25" fillId="4" borderId="10" xfId="0" applyNumberFormat="1" applyFont="1" applyFill="1" applyBorder="1" applyAlignment="1">
      <alignment horizontal="center" vertical="center"/>
    </xf>
    <xf numFmtId="169" fontId="23" fillId="25" borderId="12" xfId="0" applyNumberFormat="1" applyFont="1" applyFill="1" applyBorder="1" applyAlignment="1">
      <alignment horizontal="center" vertical="center" wrapText="1"/>
    </xf>
    <xf numFmtId="169" fontId="23" fillId="25" borderId="13" xfId="0" applyNumberFormat="1" applyFont="1" applyFill="1" applyBorder="1" applyAlignment="1">
      <alignment horizontal="center" vertical="center" wrapText="1"/>
    </xf>
    <xf numFmtId="169" fontId="23" fillId="25" borderId="11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4" borderId="23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  <xf numFmtId="0" fontId="25" fillId="14" borderId="25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/>
    </xf>
    <xf numFmtId="0" fontId="27" fillId="4" borderId="10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center" vertical="center" wrapText="1"/>
    </xf>
    <xf numFmtId="4" fontId="34" fillId="14" borderId="23" xfId="0" applyNumberFormat="1" applyFont="1" applyFill="1" applyBorder="1" applyAlignment="1">
      <alignment horizontal="center" vertical="center"/>
    </xf>
    <xf numFmtId="4" fontId="34" fillId="14" borderId="24" xfId="0" applyNumberFormat="1" applyFont="1" applyFill="1" applyBorder="1" applyAlignment="1">
      <alignment horizontal="center" vertical="center"/>
    </xf>
    <xf numFmtId="4" fontId="34" fillId="14" borderId="25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vertical="top" wrapText="1"/>
    </xf>
    <xf numFmtId="0" fontId="25" fillId="0" borderId="13" xfId="0" applyNumberFormat="1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vertical="top" wrapText="1"/>
    </xf>
    <xf numFmtId="0" fontId="41" fillId="26" borderId="18" xfId="0" applyFont="1" applyFill="1" applyBorder="1" applyAlignment="1">
      <alignment horizontal="center" vertical="center" wrapText="1"/>
    </xf>
    <xf numFmtId="0" fontId="41" fillId="26" borderId="19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/>
    </xf>
    <xf numFmtId="169" fontId="23" fillId="7" borderId="10" xfId="0" applyNumberFormat="1" applyFont="1" applyFill="1" applyBorder="1" applyAlignment="1">
      <alignment horizontal="center" vertical="center" wrapText="1"/>
    </xf>
    <xf numFmtId="169" fontId="23" fillId="0" borderId="12" xfId="0" applyNumberFormat="1" applyFont="1" applyFill="1" applyBorder="1" applyAlignment="1">
      <alignment horizontal="center" vertical="center"/>
    </xf>
    <xf numFmtId="169" fontId="23" fillId="0" borderId="13" xfId="0" applyNumberFormat="1" applyFont="1" applyFill="1" applyBorder="1" applyAlignment="1">
      <alignment horizontal="center" vertical="center"/>
    </xf>
    <xf numFmtId="169" fontId="23" fillId="0" borderId="11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left" vertical="center" wrapText="1"/>
    </xf>
    <xf numFmtId="169" fontId="2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31" fillId="27" borderId="10" xfId="0" applyNumberFormat="1" applyFont="1" applyFill="1" applyBorder="1" applyAlignment="1">
      <alignment horizontal="center" vertical="center" wrapText="1"/>
    </xf>
    <xf numFmtId="169" fontId="29" fillId="0" borderId="10" xfId="0" applyNumberFormat="1" applyFont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vertical="top" wrapText="1"/>
    </xf>
    <xf numFmtId="0" fontId="25" fillId="25" borderId="13" xfId="0" applyNumberFormat="1" applyFont="1" applyFill="1" applyBorder="1" applyAlignment="1">
      <alignment vertical="top" wrapText="1"/>
    </xf>
    <xf numFmtId="0" fontId="25" fillId="25" borderId="11" xfId="0" applyNumberFormat="1" applyFont="1" applyFill="1" applyBorder="1" applyAlignment="1">
      <alignment vertical="top" wrapText="1"/>
    </xf>
    <xf numFmtId="0" fontId="23" fillId="25" borderId="12" xfId="0" applyNumberFormat="1" applyFont="1" applyFill="1" applyBorder="1" applyAlignment="1">
      <alignment horizontal="left" vertical="center" wrapText="1"/>
    </xf>
    <xf numFmtId="0" fontId="23" fillId="25" borderId="13" xfId="0" applyNumberFormat="1" applyFont="1" applyFill="1" applyBorder="1" applyAlignment="1">
      <alignment horizontal="left" vertical="center" wrapText="1"/>
    </xf>
    <xf numFmtId="0" fontId="23" fillId="25" borderId="11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23" fillId="4" borderId="12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69" fontId="24" fillId="25" borderId="12" xfId="0" applyNumberFormat="1" applyFont="1" applyFill="1" applyBorder="1" applyAlignment="1">
      <alignment horizontal="center" vertical="center" wrapText="1"/>
    </xf>
    <xf numFmtId="169" fontId="24" fillId="25" borderId="13" xfId="0" applyNumberFormat="1" applyFont="1" applyFill="1" applyBorder="1" applyAlignment="1">
      <alignment horizontal="center" vertical="center" wrapText="1"/>
    </xf>
    <xf numFmtId="169" fontId="24" fillId="25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69" fontId="23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left" vertical="top" wrapText="1"/>
    </xf>
    <xf numFmtId="0" fontId="25" fillId="0" borderId="11" xfId="0" applyNumberFormat="1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>
      <alignment horizontal="center" vertical="top" wrapText="1"/>
    </xf>
    <xf numFmtId="0" fontId="23" fillId="0" borderId="13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5" fillId="26" borderId="12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top" wrapText="1"/>
    </xf>
    <xf numFmtId="0" fontId="24" fillId="25" borderId="13" xfId="0" applyFont="1" applyFill="1" applyBorder="1" applyAlignment="1">
      <alignment horizontal="center" vertical="top" wrapText="1"/>
    </xf>
    <xf numFmtId="0" fontId="24" fillId="25" borderId="11" xfId="0" applyFont="1" applyFill="1" applyBorder="1" applyAlignment="1">
      <alignment horizontal="center" vertical="top" wrapText="1"/>
    </xf>
    <xf numFmtId="0" fontId="25" fillId="25" borderId="12" xfId="0" applyNumberFormat="1" applyFont="1" applyFill="1" applyBorder="1" applyAlignment="1">
      <alignment horizontal="left" vertical="top" wrapText="1"/>
    </xf>
    <xf numFmtId="0" fontId="25" fillId="25" borderId="13" xfId="0" applyNumberFormat="1" applyFont="1" applyFill="1" applyBorder="1" applyAlignment="1">
      <alignment horizontal="left" vertical="top" wrapText="1"/>
    </xf>
    <xf numFmtId="0" fontId="25" fillId="25" borderId="11" xfId="0" applyNumberFormat="1" applyFont="1" applyFill="1" applyBorder="1" applyAlignment="1">
      <alignment horizontal="left" vertical="top" wrapText="1"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13" xfId="0" applyNumberFormat="1" applyFont="1" applyFill="1" applyBorder="1" applyAlignment="1">
      <alignment horizontal="center" vertical="center" wrapText="1"/>
    </xf>
    <xf numFmtId="0" fontId="23" fillId="25" borderId="11" xfId="0" applyNumberFormat="1" applyFont="1" applyFill="1" applyBorder="1" applyAlignment="1">
      <alignment horizontal="center" vertical="center" wrapText="1"/>
    </xf>
    <xf numFmtId="169" fontId="25" fillId="26" borderId="1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169" fontId="23" fillId="4" borderId="13" xfId="0" applyNumberFormat="1" applyFont="1" applyFill="1" applyBorder="1" applyAlignment="1">
      <alignment horizontal="center" vertical="center" wrapText="1"/>
    </xf>
    <xf numFmtId="169" fontId="23" fillId="4" borderId="11" xfId="0" applyNumberFormat="1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9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169" fontId="25" fillId="0" borderId="26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" fontId="1" fillId="26" borderId="17" xfId="0" applyNumberFormat="1" applyFont="1" applyFill="1" applyBorder="1" applyAlignment="1">
      <alignment horizontal="center" vertical="center" wrapText="1"/>
    </xf>
    <xf numFmtId="4" fontId="1" fillId="26" borderId="27" xfId="0" applyNumberFormat="1" applyFont="1" applyFill="1" applyBorder="1" applyAlignment="1">
      <alignment horizontal="center" vertical="center" wrapText="1"/>
    </xf>
    <xf numFmtId="4" fontId="1" fillId="26" borderId="18" xfId="0" applyNumberFormat="1" applyFont="1" applyFill="1" applyBorder="1" applyAlignment="1">
      <alignment horizontal="center" vertical="center" wrapText="1"/>
    </xf>
    <xf numFmtId="4" fontId="1" fillId="26" borderId="19" xfId="0" applyNumberFormat="1" applyFont="1" applyFill="1" applyBorder="1" applyAlignment="1">
      <alignment horizontal="center" vertical="center" wrapText="1"/>
    </xf>
    <xf numFmtId="4" fontId="1" fillId="26" borderId="0" xfId="0" applyNumberFormat="1" applyFont="1" applyFill="1" applyBorder="1" applyAlignment="1">
      <alignment horizontal="center" vertical="center" wrapText="1"/>
    </xf>
    <xf numFmtId="4" fontId="1" fillId="26" borderId="20" xfId="0" applyNumberFormat="1" applyFont="1" applyFill="1" applyBorder="1" applyAlignment="1">
      <alignment horizontal="center" vertical="center" wrapText="1"/>
    </xf>
    <xf numFmtId="4" fontId="1" fillId="26" borderId="21" xfId="0" applyNumberFormat="1" applyFont="1" applyFill="1" applyBorder="1" applyAlignment="1">
      <alignment horizontal="center" vertical="center" wrapText="1"/>
    </xf>
    <xf numFmtId="4" fontId="1" fillId="26" borderId="28" xfId="0" applyNumberFormat="1" applyFont="1" applyFill="1" applyBorder="1" applyAlignment="1">
      <alignment horizontal="center" vertical="center" wrapText="1"/>
    </xf>
    <xf numFmtId="4" fontId="1" fillId="26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169" fontId="23" fillId="24" borderId="12" xfId="0" applyNumberFormat="1" applyFont="1" applyFill="1" applyBorder="1" applyAlignment="1">
      <alignment horizontal="center" vertical="center" wrapText="1"/>
    </xf>
    <xf numFmtId="169" fontId="23" fillId="24" borderId="13" xfId="0" applyNumberFormat="1" applyFont="1" applyFill="1" applyBorder="1" applyAlignment="1">
      <alignment horizontal="center" vertical="center" wrapText="1"/>
    </xf>
    <xf numFmtId="169" fontId="23" fillId="24" borderId="11" xfId="0" applyNumberFormat="1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 wrapText="1"/>
    </xf>
    <xf numFmtId="0" fontId="27" fillId="4" borderId="17" xfId="0" applyNumberFormat="1" applyFont="1" applyFill="1" applyBorder="1" applyAlignment="1">
      <alignment horizontal="center" vertical="center" wrapText="1"/>
    </xf>
    <xf numFmtId="0" fontId="27" fillId="4" borderId="18" xfId="0" applyNumberFormat="1" applyFont="1" applyFill="1" applyBorder="1" applyAlignment="1">
      <alignment horizontal="center" vertical="center" wrapText="1"/>
    </xf>
    <xf numFmtId="0" fontId="27" fillId="4" borderId="19" xfId="0" applyNumberFormat="1" applyFont="1" applyFill="1" applyBorder="1" applyAlignment="1">
      <alignment horizontal="center" vertical="center" wrapText="1"/>
    </xf>
    <xf numFmtId="0" fontId="27" fillId="4" borderId="20" xfId="0" applyNumberFormat="1" applyFont="1" applyFill="1" applyBorder="1" applyAlignment="1">
      <alignment horizontal="center" vertical="center" wrapText="1"/>
    </xf>
    <xf numFmtId="0" fontId="27" fillId="4" borderId="21" xfId="0" applyNumberFormat="1" applyFont="1" applyFill="1" applyBorder="1" applyAlignment="1">
      <alignment horizontal="center" vertical="center" wrapText="1"/>
    </xf>
    <xf numFmtId="0" fontId="27" fillId="4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Y628"/>
  <sheetViews>
    <sheetView tabSelected="1" view="pageBreakPreview" zoomScale="74" zoomScaleNormal="70" zoomScaleSheetLayoutView="74" zoomScalePageLayoutView="0" workbookViewId="0" topLeftCell="A1">
      <pane xSplit="4" ySplit="6" topLeftCell="H7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" sqref="N1:T2"/>
    </sheetView>
  </sheetViews>
  <sheetFormatPr defaultColWidth="9.00390625" defaultRowHeight="12.75"/>
  <cols>
    <col min="1" max="1" width="4.375" style="21" customWidth="1"/>
    <col min="2" max="2" width="22.25390625" style="24" customWidth="1"/>
    <col min="3" max="3" width="18.00390625" style="25" customWidth="1"/>
    <col min="4" max="4" width="12.875" style="26" bestFit="1" customWidth="1"/>
    <col min="5" max="5" width="10.75390625" style="27" bestFit="1" customWidth="1"/>
    <col min="6" max="6" width="7.875" style="27" customWidth="1"/>
    <col min="7" max="7" width="7.00390625" style="27" customWidth="1"/>
    <col min="8" max="8" width="7.625" style="27" customWidth="1"/>
    <col min="9" max="9" width="9.25390625" style="27" customWidth="1"/>
    <col min="10" max="10" width="9.875" style="27" customWidth="1"/>
    <col min="11" max="11" width="8.625" style="27" customWidth="1"/>
    <col min="12" max="12" width="14.125" style="29" customWidth="1"/>
    <col min="13" max="13" width="14.375" style="30" customWidth="1"/>
    <col min="14" max="14" width="10.875" style="36" customWidth="1"/>
    <col min="15" max="15" width="13.00390625" style="37" customWidth="1"/>
    <col min="16" max="16" width="7.125" style="37" hidden="1" customWidth="1"/>
    <col min="17" max="17" width="10.375" style="38" customWidth="1"/>
    <col min="18" max="18" width="6.75390625" style="36" customWidth="1"/>
    <col min="19" max="19" width="8.125" style="36" customWidth="1"/>
    <col min="20" max="20" width="6.25390625" style="36" customWidth="1"/>
    <col min="21" max="16384" width="9.125" style="20" customWidth="1"/>
  </cols>
  <sheetData>
    <row r="1" spans="1:20" ht="18" customHeight="1">
      <c r="A1" s="21" t="s">
        <v>192</v>
      </c>
      <c r="I1" s="311"/>
      <c r="J1" s="311"/>
      <c r="K1" s="28"/>
      <c r="N1" s="191" t="s">
        <v>237</v>
      </c>
      <c r="O1" s="191"/>
      <c r="P1" s="191"/>
      <c r="Q1" s="191"/>
      <c r="R1" s="191"/>
      <c r="S1" s="191"/>
      <c r="T1" s="191"/>
    </row>
    <row r="2" spans="9:20" ht="18" customHeight="1">
      <c r="I2" s="28"/>
      <c r="J2" s="28"/>
      <c r="K2" s="28"/>
      <c r="N2" s="191"/>
      <c r="O2" s="191"/>
      <c r="P2" s="191"/>
      <c r="Q2" s="191"/>
      <c r="R2" s="191"/>
      <c r="S2" s="191"/>
      <c r="T2" s="191"/>
    </row>
    <row r="3" spans="1:20" ht="39.75" customHeight="1">
      <c r="A3" s="312" t="s">
        <v>231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1:20" ht="11.25" customHeight="1">
      <c r="A4" s="31"/>
      <c r="B4" s="32"/>
      <c r="C4" s="33"/>
      <c r="D4" s="34"/>
      <c r="E4" s="35"/>
      <c r="F4" s="35"/>
      <c r="G4" s="35"/>
      <c r="H4" s="35"/>
      <c r="I4" s="35"/>
      <c r="J4" s="35"/>
      <c r="K4" s="35"/>
      <c r="R4" s="313"/>
      <c r="S4" s="313"/>
      <c r="T4" s="313"/>
    </row>
    <row r="5" spans="1:20" ht="48" customHeight="1">
      <c r="A5" s="199" t="s">
        <v>0</v>
      </c>
      <c r="B5" s="307" t="s">
        <v>1</v>
      </c>
      <c r="C5" s="307" t="s">
        <v>2</v>
      </c>
      <c r="D5" s="307" t="s">
        <v>3</v>
      </c>
      <c r="E5" s="317" t="s">
        <v>4</v>
      </c>
      <c r="F5" s="317"/>
      <c r="G5" s="317"/>
      <c r="H5" s="317"/>
      <c r="I5" s="317"/>
      <c r="J5" s="317"/>
      <c r="K5" s="317"/>
      <c r="L5" s="222" t="s">
        <v>232</v>
      </c>
      <c r="M5" s="325" t="s">
        <v>5</v>
      </c>
      <c r="N5" s="315" t="s">
        <v>6</v>
      </c>
      <c r="O5" s="314" t="s">
        <v>7</v>
      </c>
      <c r="P5" s="316" t="s">
        <v>8</v>
      </c>
      <c r="Q5" s="315" t="s">
        <v>9</v>
      </c>
      <c r="R5" s="315"/>
      <c r="S5" s="315"/>
      <c r="T5" s="315"/>
    </row>
    <row r="6" spans="1:20" ht="85.5" customHeight="1">
      <c r="A6" s="277"/>
      <c r="B6" s="307"/>
      <c r="C6" s="307"/>
      <c r="D6" s="307"/>
      <c r="E6" s="41" t="s">
        <v>10</v>
      </c>
      <c r="F6" s="41" t="s">
        <v>11</v>
      </c>
      <c r="G6" s="41" t="s">
        <v>12</v>
      </c>
      <c r="H6" s="41" t="s">
        <v>13</v>
      </c>
      <c r="I6" s="42" t="s">
        <v>14</v>
      </c>
      <c r="J6" s="42" t="s">
        <v>15</v>
      </c>
      <c r="K6" s="42" t="s">
        <v>16</v>
      </c>
      <c r="L6" s="222"/>
      <c r="M6" s="325"/>
      <c r="N6" s="315"/>
      <c r="O6" s="314"/>
      <c r="P6" s="316"/>
      <c r="Q6" s="43" t="s">
        <v>17</v>
      </c>
      <c r="R6" s="43" t="s">
        <v>18</v>
      </c>
      <c r="S6" s="43" t="s">
        <v>19</v>
      </c>
      <c r="T6" s="43" t="s">
        <v>20</v>
      </c>
    </row>
    <row r="7" spans="1:20" ht="15">
      <c r="A7" s="305"/>
      <c r="B7" s="306" t="s">
        <v>21</v>
      </c>
      <c r="C7" s="306"/>
      <c r="D7" s="44">
        <v>2010</v>
      </c>
      <c r="E7" s="45">
        <f>SUM(F7:K7)</f>
        <v>5022.32984</v>
      </c>
      <c r="F7" s="45">
        <f>F16+F47+F90+F103+F206+F232+F387+F546+F571</f>
        <v>67.28399999999999</v>
      </c>
      <c r="G7" s="45">
        <f aca="true" t="shared" si="0" ref="F7:K9">G16+G47+G90+G103+G206+G232+G387+G546+G571</f>
        <v>28.47412</v>
      </c>
      <c r="H7" s="45">
        <f t="shared" si="0"/>
        <v>51.73172000000001</v>
      </c>
      <c r="I7" s="45">
        <f t="shared" si="0"/>
        <v>3072.24</v>
      </c>
      <c r="J7" s="45">
        <f t="shared" si="0"/>
        <v>1785.6</v>
      </c>
      <c r="K7" s="45">
        <f t="shared" si="0"/>
        <v>17</v>
      </c>
      <c r="L7" s="298"/>
      <c r="M7" s="298"/>
      <c r="N7" s="45">
        <f aca="true" t="shared" si="1" ref="N7:O11">N16+N47+N90+N103+N206+N232+N387+N546+N571</f>
        <v>83.78333333333333</v>
      </c>
      <c r="O7" s="47">
        <f t="shared" si="1"/>
        <v>1325</v>
      </c>
      <c r="P7" s="48"/>
      <c r="Q7" s="49">
        <f aca="true" t="shared" si="2" ref="Q7:Q12">SUM(R7:T7)</f>
        <v>21.77</v>
      </c>
      <c r="R7" s="45">
        <f aca="true" t="shared" si="3" ref="R7:T9">R16+R47+R90+R103+R206+R232+R387+R546+R571</f>
        <v>3.9000000000000004</v>
      </c>
      <c r="S7" s="45">
        <f t="shared" si="3"/>
        <v>14.850000000000001</v>
      </c>
      <c r="T7" s="50">
        <f t="shared" si="3"/>
        <v>3.02</v>
      </c>
    </row>
    <row r="8" spans="1:20" ht="15">
      <c r="A8" s="305"/>
      <c r="B8" s="306"/>
      <c r="C8" s="306"/>
      <c r="D8" s="44">
        <v>2011</v>
      </c>
      <c r="E8" s="45">
        <f>SUM(F8:K8)</f>
        <v>9061.8445</v>
      </c>
      <c r="F8" s="45">
        <f t="shared" si="0"/>
        <v>87.976</v>
      </c>
      <c r="G8" s="45">
        <f t="shared" si="0"/>
        <v>95.665</v>
      </c>
      <c r="H8" s="45">
        <f t="shared" si="0"/>
        <v>110.2175</v>
      </c>
      <c r="I8" s="45">
        <f t="shared" si="0"/>
        <v>4021.1859999999997</v>
      </c>
      <c r="J8" s="45">
        <f t="shared" si="0"/>
        <v>4728.9</v>
      </c>
      <c r="K8" s="45">
        <f t="shared" si="0"/>
        <v>17.9</v>
      </c>
      <c r="L8" s="298"/>
      <c r="M8" s="298"/>
      <c r="N8" s="45">
        <f t="shared" si="1"/>
        <v>91.78999999999999</v>
      </c>
      <c r="O8" s="47">
        <f t="shared" si="1"/>
        <v>245</v>
      </c>
      <c r="P8" s="48"/>
      <c r="Q8" s="49">
        <f t="shared" si="2"/>
        <v>179.05</v>
      </c>
      <c r="R8" s="45">
        <f t="shared" si="3"/>
        <v>63.43</v>
      </c>
      <c r="S8" s="45">
        <f t="shared" si="3"/>
        <v>108.19</v>
      </c>
      <c r="T8" s="50">
        <f t="shared" si="3"/>
        <v>7.4300000000000015</v>
      </c>
    </row>
    <row r="9" spans="1:20" ht="15">
      <c r="A9" s="305"/>
      <c r="B9" s="306"/>
      <c r="C9" s="306"/>
      <c r="D9" s="44">
        <v>2012</v>
      </c>
      <c r="E9" s="45">
        <f>SUM(F9:K9)</f>
        <v>38084.429200000006</v>
      </c>
      <c r="F9" s="45">
        <f t="shared" si="0"/>
        <v>98.7236</v>
      </c>
      <c r="G9" s="45">
        <f t="shared" si="0"/>
        <v>44.282000000000004</v>
      </c>
      <c r="H9" s="45">
        <f t="shared" si="0"/>
        <v>81.0266</v>
      </c>
      <c r="I9" s="45">
        <f t="shared" si="0"/>
        <v>18791.197000000004</v>
      </c>
      <c r="J9" s="45">
        <f t="shared" si="0"/>
        <v>19069.2</v>
      </c>
      <c r="K9" s="45">
        <f t="shared" si="0"/>
        <v>0</v>
      </c>
      <c r="L9" s="298"/>
      <c r="M9" s="298"/>
      <c r="N9" s="45">
        <f t="shared" si="1"/>
        <v>98.01</v>
      </c>
      <c r="O9" s="47">
        <f t="shared" si="1"/>
        <v>93</v>
      </c>
      <c r="P9" s="48"/>
      <c r="Q9" s="49">
        <f t="shared" si="2"/>
        <v>217.46</v>
      </c>
      <c r="R9" s="45">
        <f t="shared" si="3"/>
        <v>79.31</v>
      </c>
      <c r="S9" s="45">
        <f t="shared" si="3"/>
        <v>126.23</v>
      </c>
      <c r="T9" s="50">
        <f t="shared" si="3"/>
        <v>11.92</v>
      </c>
    </row>
    <row r="10" spans="1:20" ht="15">
      <c r="A10" s="305"/>
      <c r="B10" s="306"/>
      <c r="C10" s="306"/>
      <c r="D10" s="44">
        <v>2013</v>
      </c>
      <c r="E10" s="45">
        <f>SUM(F10:K10)</f>
        <v>31574.22528</v>
      </c>
      <c r="F10" s="45">
        <f aca="true" t="shared" si="4" ref="F10:K10">F19+F50+F93+F106+F209+F235+F390+F549+F574</f>
        <v>109.78378</v>
      </c>
      <c r="G10" s="45">
        <f t="shared" si="4"/>
        <v>69.91</v>
      </c>
      <c r="H10" s="45">
        <f t="shared" si="4"/>
        <v>117.8735</v>
      </c>
      <c r="I10" s="45">
        <f t="shared" si="4"/>
        <v>15574.858</v>
      </c>
      <c r="J10" s="45">
        <f t="shared" si="4"/>
        <v>15701.8</v>
      </c>
      <c r="K10" s="45">
        <f t="shared" si="4"/>
        <v>0</v>
      </c>
      <c r="L10" s="298"/>
      <c r="M10" s="298"/>
      <c r="N10" s="45">
        <f t="shared" si="1"/>
        <v>100.10999999999999</v>
      </c>
      <c r="O10" s="47">
        <f t="shared" si="1"/>
        <v>387</v>
      </c>
      <c r="P10" s="48"/>
      <c r="Q10" s="49">
        <f t="shared" si="2"/>
        <v>299.41999999999996</v>
      </c>
      <c r="R10" s="45">
        <f aca="true" t="shared" si="5" ref="R10:T11">R19+R50+R93+R106+R209+R235+R390+R549+R574</f>
        <v>96.41</v>
      </c>
      <c r="S10" s="45">
        <f t="shared" si="5"/>
        <v>183.87</v>
      </c>
      <c r="T10" s="50">
        <f t="shared" si="5"/>
        <v>19.14</v>
      </c>
    </row>
    <row r="11" spans="1:20" ht="15">
      <c r="A11" s="305"/>
      <c r="B11" s="306"/>
      <c r="C11" s="306"/>
      <c r="D11" s="44">
        <v>2014</v>
      </c>
      <c r="E11" s="45">
        <f>SUM(F11:K11)</f>
        <v>6398.2175</v>
      </c>
      <c r="F11" s="45">
        <f aca="true" t="shared" si="6" ref="F11:K11">F20+F51+F94+F107+F210+F236+F391+F550+F575</f>
        <v>57.129999999999995</v>
      </c>
      <c r="G11" s="45">
        <f t="shared" si="6"/>
        <v>41.730000000000004</v>
      </c>
      <c r="H11" s="45">
        <f t="shared" si="6"/>
        <v>80.4185</v>
      </c>
      <c r="I11" s="45">
        <f t="shared" si="6"/>
        <v>1793.539</v>
      </c>
      <c r="J11" s="45">
        <f t="shared" si="6"/>
        <v>4425.4</v>
      </c>
      <c r="K11" s="45">
        <f t="shared" si="6"/>
        <v>0</v>
      </c>
      <c r="L11" s="298"/>
      <c r="M11" s="298"/>
      <c r="N11" s="45">
        <f t="shared" si="1"/>
        <v>27.459999999999997</v>
      </c>
      <c r="O11" s="47">
        <f t="shared" si="1"/>
        <v>1392</v>
      </c>
      <c r="P11" s="48"/>
      <c r="Q11" s="49">
        <f t="shared" si="2"/>
        <v>537.7479999999999</v>
      </c>
      <c r="R11" s="45">
        <f t="shared" si="5"/>
        <v>186.75</v>
      </c>
      <c r="S11" s="45">
        <f t="shared" si="5"/>
        <v>316.31999999999994</v>
      </c>
      <c r="T11" s="50">
        <f t="shared" si="5"/>
        <v>34.678</v>
      </c>
    </row>
    <row r="12" spans="1:20" ht="15">
      <c r="A12" s="305"/>
      <c r="B12" s="306"/>
      <c r="C12" s="306"/>
      <c r="D12" s="44" t="s">
        <v>22</v>
      </c>
      <c r="E12" s="45">
        <f aca="true" t="shared" si="7" ref="E12:K12">SUM(E7:E11)</f>
        <v>90141.04632</v>
      </c>
      <c r="F12" s="45">
        <f t="shared" si="7"/>
        <v>420.89738</v>
      </c>
      <c r="G12" s="45">
        <f t="shared" si="7"/>
        <v>280.06112</v>
      </c>
      <c r="H12" s="45">
        <f t="shared" si="7"/>
        <v>441.26782000000003</v>
      </c>
      <c r="I12" s="45">
        <f t="shared" si="7"/>
        <v>43253.02</v>
      </c>
      <c r="J12" s="45">
        <f t="shared" si="7"/>
        <v>45710.9</v>
      </c>
      <c r="K12" s="45">
        <f t="shared" si="7"/>
        <v>34.9</v>
      </c>
      <c r="L12" s="298"/>
      <c r="M12" s="298"/>
      <c r="N12" s="45">
        <f>SUM(N7:N11)</f>
        <v>401.15333333333325</v>
      </c>
      <c r="O12" s="47">
        <f>SUM(O7:O11)</f>
        <v>3442</v>
      </c>
      <c r="P12" s="48"/>
      <c r="Q12" s="49">
        <f t="shared" si="2"/>
        <v>1255.4479999999999</v>
      </c>
      <c r="R12" s="45">
        <f>SUM(R7:R11)</f>
        <v>429.79999999999995</v>
      </c>
      <c r="S12" s="45">
        <f>SUM(S7:S11)</f>
        <v>749.4599999999999</v>
      </c>
      <c r="T12" s="50">
        <f>SUM(T7:T11)</f>
        <v>76.188</v>
      </c>
    </row>
    <row r="13" spans="1:20" ht="15.75" customHeight="1">
      <c r="A13" s="324" t="s">
        <v>23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</row>
    <row r="14" spans="1:20" ht="15.75" customHeight="1" hidden="1">
      <c r="A14" s="51"/>
      <c r="B14" s="51"/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4"/>
      <c r="P14" s="54"/>
      <c r="Q14" s="53"/>
      <c r="R14" s="53"/>
      <c r="S14" s="53"/>
      <c r="T14" s="53"/>
    </row>
    <row r="15" spans="1:20" ht="15" customHeight="1">
      <c r="A15" s="198" t="s">
        <v>185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</row>
    <row r="16" spans="1:20" s="60" customFormat="1" ht="15" customHeight="1">
      <c r="A16" s="202"/>
      <c r="B16" s="235" t="s">
        <v>26</v>
      </c>
      <c r="C16" s="235"/>
      <c r="D16" s="55">
        <v>2010</v>
      </c>
      <c r="E16" s="56">
        <f>SUM(F16:K16)</f>
        <v>3181</v>
      </c>
      <c r="F16" s="56"/>
      <c r="G16" s="56"/>
      <c r="H16" s="56"/>
      <c r="I16" s="56">
        <f>I23+I29+I35+I41</f>
        <v>2269</v>
      </c>
      <c r="J16" s="56">
        <f>J23+J29+J35+J41</f>
        <v>912</v>
      </c>
      <c r="K16" s="56"/>
      <c r="L16" s="195"/>
      <c r="M16" s="57"/>
      <c r="N16" s="56"/>
      <c r="O16" s="56"/>
      <c r="P16" s="58"/>
      <c r="Q16" s="59">
        <f aca="true" t="shared" si="8" ref="Q16:Q21">R16+S16+T16</f>
        <v>10</v>
      </c>
      <c r="R16" s="56">
        <v>0</v>
      </c>
      <c r="S16" s="56">
        <f>S23+S29+S35+S41</f>
        <v>10</v>
      </c>
      <c r="T16" s="56"/>
    </row>
    <row r="17" spans="1:20" s="60" customFormat="1" ht="15" customHeight="1">
      <c r="A17" s="202"/>
      <c r="B17" s="235"/>
      <c r="C17" s="235"/>
      <c r="D17" s="55">
        <v>2011</v>
      </c>
      <c r="E17" s="56">
        <f>SUM(F17:K17)</f>
        <v>1482</v>
      </c>
      <c r="F17" s="56"/>
      <c r="G17" s="56"/>
      <c r="H17" s="56"/>
      <c r="I17" s="56">
        <f>I24+I30+I36+I42</f>
        <v>1482</v>
      </c>
      <c r="J17" s="56"/>
      <c r="K17" s="56"/>
      <c r="L17" s="196"/>
      <c r="M17" s="57"/>
      <c r="N17" s="56"/>
      <c r="O17" s="56"/>
      <c r="P17" s="58"/>
      <c r="Q17" s="59">
        <f t="shared" si="8"/>
        <v>132</v>
      </c>
      <c r="R17" s="56">
        <f>R24+R30+R36+R42</f>
        <v>39</v>
      </c>
      <c r="S17" s="56">
        <f>S24+S30+S36+S42</f>
        <v>93</v>
      </c>
      <c r="T17" s="56"/>
    </row>
    <row r="18" spans="1:20" s="60" customFormat="1" ht="15" customHeight="1">
      <c r="A18" s="202"/>
      <c r="B18" s="235"/>
      <c r="C18" s="235"/>
      <c r="D18" s="55">
        <v>2012</v>
      </c>
      <c r="E18" s="56">
        <f>SUM(F18:K18)</f>
        <v>2699</v>
      </c>
      <c r="F18" s="56"/>
      <c r="G18" s="56"/>
      <c r="H18" s="56"/>
      <c r="I18" s="56">
        <f>I25+I31+I37+I43</f>
        <v>2699</v>
      </c>
      <c r="J18" s="56"/>
      <c r="K18" s="56"/>
      <c r="L18" s="196"/>
      <c r="M18" s="57"/>
      <c r="N18" s="56"/>
      <c r="O18" s="56"/>
      <c r="P18" s="58"/>
      <c r="Q18" s="59">
        <f t="shared" si="8"/>
        <v>142</v>
      </c>
      <c r="R18" s="56">
        <f>R25+R31+R37+R43</f>
        <v>41</v>
      </c>
      <c r="S18" s="56">
        <f>S25+S31+S37+S43</f>
        <v>101</v>
      </c>
      <c r="T18" s="56"/>
    </row>
    <row r="19" spans="1:20" s="60" customFormat="1" ht="15" customHeight="1">
      <c r="A19" s="202"/>
      <c r="B19" s="235"/>
      <c r="C19" s="235"/>
      <c r="D19" s="55">
        <v>2013</v>
      </c>
      <c r="E19" s="56">
        <f>SUM(F19:K19)</f>
        <v>270</v>
      </c>
      <c r="F19" s="56"/>
      <c r="G19" s="56"/>
      <c r="H19" s="56"/>
      <c r="I19" s="56">
        <f>I26+I32+I38+I44</f>
        <v>270</v>
      </c>
      <c r="J19" s="56"/>
      <c r="K19" s="56"/>
      <c r="L19" s="196"/>
      <c r="M19" s="57"/>
      <c r="N19" s="56"/>
      <c r="O19" s="56"/>
      <c r="P19" s="58"/>
      <c r="Q19" s="59">
        <f t="shared" si="8"/>
        <v>188</v>
      </c>
      <c r="R19" s="56">
        <f>R26+R32+R38+R44</f>
        <v>43</v>
      </c>
      <c r="S19" s="56">
        <f>S26+S32+S38+S44</f>
        <v>145</v>
      </c>
      <c r="T19" s="56"/>
    </row>
    <row r="20" spans="1:20" s="60" customFormat="1" ht="15" customHeight="1">
      <c r="A20" s="202"/>
      <c r="B20" s="235"/>
      <c r="C20" s="235"/>
      <c r="D20" s="55">
        <v>2014</v>
      </c>
      <c r="E20" s="56">
        <f>SUM(F20:K20)</f>
        <v>0</v>
      </c>
      <c r="F20" s="56"/>
      <c r="G20" s="56"/>
      <c r="H20" s="56"/>
      <c r="I20" s="56"/>
      <c r="J20" s="56"/>
      <c r="K20" s="56"/>
      <c r="L20" s="196"/>
      <c r="M20" s="57"/>
      <c r="N20" s="56"/>
      <c r="O20" s="56"/>
      <c r="P20" s="58"/>
      <c r="Q20" s="59">
        <f t="shared" si="8"/>
        <v>393</v>
      </c>
      <c r="R20" s="56">
        <f>R27+R33+R39+R45</f>
        <v>134</v>
      </c>
      <c r="S20" s="56">
        <f>S27+S33+S39+S45</f>
        <v>259</v>
      </c>
      <c r="T20" s="56"/>
    </row>
    <row r="21" spans="1:20" s="63" customFormat="1" ht="15" customHeight="1">
      <c r="A21" s="202"/>
      <c r="B21" s="235"/>
      <c r="C21" s="235"/>
      <c r="D21" s="55" t="s">
        <v>22</v>
      </c>
      <c r="E21" s="56">
        <f aca="true" t="shared" si="9" ref="E21:K21">SUM(E16:E20)</f>
        <v>7632</v>
      </c>
      <c r="F21" s="56">
        <f>SUM(F16:F20)</f>
        <v>0</v>
      </c>
      <c r="G21" s="56">
        <f t="shared" si="9"/>
        <v>0</v>
      </c>
      <c r="H21" s="56">
        <f t="shared" si="9"/>
        <v>0</v>
      </c>
      <c r="I21" s="56">
        <f t="shared" si="9"/>
        <v>6720</v>
      </c>
      <c r="J21" s="56">
        <f t="shared" si="9"/>
        <v>912</v>
      </c>
      <c r="K21" s="56">
        <f t="shared" si="9"/>
        <v>0</v>
      </c>
      <c r="L21" s="197"/>
      <c r="M21" s="61"/>
      <c r="N21" s="62">
        <f>SUM(N16:N20)</f>
        <v>0</v>
      </c>
      <c r="O21" s="62">
        <f>SUM(O16:O20)</f>
        <v>0</v>
      </c>
      <c r="P21" s="58"/>
      <c r="Q21" s="58">
        <f t="shared" si="8"/>
        <v>865</v>
      </c>
      <c r="R21" s="62">
        <f>SUM(R16:R20)</f>
        <v>257</v>
      </c>
      <c r="S21" s="62">
        <f>SUM(S16:S20)</f>
        <v>608</v>
      </c>
      <c r="T21" s="62">
        <f>SUM(T16:T20)</f>
        <v>0</v>
      </c>
    </row>
    <row r="22" spans="1:20" ht="15">
      <c r="A22" s="199">
        <v>1</v>
      </c>
      <c r="B22" s="200" t="s">
        <v>177</v>
      </c>
      <c r="C22" s="396" t="s">
        <v>176</v>
      </c>
      <c r="D22" s="3" t="s">
        <v>24</v>
      </c>
      <c r="E22" s="2">
        <f aca="true" t="shared" si="10" ref="E22:E45">SUM(F22:K22)</f>
        <v>1512</v>
      </c>
      <c r="F22" s="5">
        <f aca="true" t="shared" si="11" ref="F22:K22">SUM(F23:F27)</f>
        <v>0</v>
      </c>
      <c r="G22" s="5">
        <f t="shared" si="11"/>
        <v>0</v>
      </c>
      <c r="H22" s="5">
        <f t="shared" si="11"/>
        <v>0</v>
      </c>
      <c r="I22" s="5">
        <f t="shared" si="11"/>
        <v>600</v>
      </c>
      <c r="J22" s="5">
        <f t="shared" si="11"/>
        <v>912</v>
      </c>
      <c r="K22" s="5">
        <f t="shared" si="11"/>
        <v>0</v>
      </c>
      <c r="L22" s="96" t="s">
        <v>178</v>
      </c>
      <c r="M22" s="232" t="s">
        <v>179</v>
      </c>
      <c r="N22" s="137" t="s">
        <v>184</v>
      </c>
      <c r="O22" s="5">
        <f>SUM(O23:O27)</f>
        <v>0</v>
      </c>
      <c r="P22" s="65"/>
      <c r="Q22" s="65">
        <f aca="true" t="shared" si="12" ref="Q22:Q27">SUM(R22:T22)</f>
        <v>453</v>
      </c>
      <c r="R22" s="5">
        <f>SUM(R23:R27)</f>
        <v>167</v>
      </c>
      <c r="S22" s="5">
        <f>SUM(S23:S27)</f>
        <v>286</v>
      </c>
      <c r="T22" s="5">
        <f>SUM(T23:T27)</f>
        <v>0</v>
      </c>
    </row>
    <row r="23" spans="1:20" ht="15">
      <c r="A23" s="199"/>
      <c r="B23" s="201"/>
      <c r="C23" s="138"/>
      <c r="D23" s="6">
        <v>2010</v>
      </c>
      <c r="E23" s="4">
        <f t="shared" si="10"/>
        <v>1368</v>
      </c>
      <c r="F23" s="4"/>
      <c r="G23" s="4"/>
      <c r="H23" s="4"/>
      <c r="I23" s="4">
        <v>456</v>
      </c>
      <c r="J23" s="4">
        <v>912</v>
      </c>
      <c r="K23" s="4"/>
      <c r="L23" s="203"/>
      <c r="M23" s="233"/>
      <c r="N23" s="138"/>
      <c r="O23" s="67"/>
      <c r="P23" s="67"/>
      <c r="Q23" s="65">
        <f t="shared" si="12"/>
        <v>10</v>
      </c>
      <c r="R23" s="68"/>
      <c r="S23" s="69">
        <v>10</v>
      </c>
      <c r="T23" s="69"/>
    </row>
    <row r="24" spans="1:20" ht="15">
      <c r="A24" s="199"/>
      <c r="B24" s="201"/>
      <c r="C24" s="138"/>
      <c r="D24" s="6">
        <v>2011</v>
      </c>
      <c r="E24" s="4">
        <f t="shared" si="10"/>
        <v>144</v>
      </c>
      <c r="F24" s="4"/>
      <c r="G24" s="4"/>
      <c r="H24" s="4"/>
      <c r="I24" s="4">
        <v>144</v>
      </c>
      <c r="J24" s="4"/>
      <c r="K24" s="4"/>
      <c r="L24" s="203"/>
      <c r="M24" s="233"/>
      <c r="N24" s="138"/>
      <c r="O24" s="67"/>
      <c r="P24" s="67"/>
      <c r="Q24" s="65">
        <f t="shared" si="12"/>
        <v>112</v>
      </c>
      <c r="R24" s="68">
        <v>39</v>
      </c>
      <c r="S24" s="69">
        <v>73</v>
      </c>
      <c r="T24" s="69"/>
    </row>
    <row r="25" spans="1:20" ht="15">
      <c r="A25" s="199"/>
      <c r="B25" s="201"/>
      <c r="C25" s="138"/>
      <c r="D25" s="6">
        <v>2012</v>
      </c>
      <c r="E25" s="4">
        <f t="shared" si="10"/>
        <v>0</v>
      </c>
      <c r="F25" s="4"/>
      <c r="G25" s="4"/>
      <c r="H25" s="4"/>
      <c r="I25" s="4"/>
      <c r="J25" s="4"/>
      <c r="K25" s="4"/>
      <c r="L25" s="203"/>
      <c r="M25" s="233"/>
      <c r="N25" s="138"/>
      <c r="O25" s="67"/>
      <c r="P25" s="67"/>
      <c r="Q25" s="65">
        <f t="shared" si="12"/>
        <v>111</v>
      </c>
      <c r="R25" s="68">
        <v>41</v>
      </c>
      <c r="S25" s="69">
        <v>70</v>
      </c>
      <c r="T25" s="69"/>
    </row>
    <row r="26" spans="1:20" ht="15">
      <c r="A26" s="199"/>
      <c r="B26" s="201"/>
      <c r="C26" s="138"/>
      <c r="D26" s="6">
        <v>2013</v>
      </c>
      <c r="E26" s="4">
        <f t="shared" si="10"/>
        <v>0</v>
      </c>
      <c r="F26" s="4"/>
      <c r="G26" s="4"/>
      <c r="H26" s="4"/>
      <c r="I26" s="4"/>
      <c r="J26" s="4"/>
      <c r="K26" s="4"/>
      <c r="L26" s="203"/>
      <c r="M26" s="233"/>
      <c r="N26" s="138"/>
      <c r="O26" s="67"/>
      <c r="P26" s="67"/>
      <c r="Q26" s="65">
        <f t="shared" si="12"/>
        <v>111</v>
      </c>
      <c r="R26" s="68">
        <v>43</v>
      </c>
      <c r="S26" s="69">
        <v>68</v>
      </c>
      <c r="T26" s="69"/>
    </row>
    <row r="27" spans="1:20" ht="15">
      <c r="A27" s="199"/>
      <c r="B27" s="201"/>
      <c r="C27" s="138"/>
      <c r="D27" s="6">
        <v>2014</v>
      </c>
      <c r="E27" s="4">
        <f t="shared" si="10"/>
        <v>0</v>
      </c>
      <c r="F27" s="4"/>
      <c r="G27" s="4"/>
      <c r="H27" s="4"/>
      <c r="I27" s="4"/>
      <c r="J27" s="4"/>
      <c r="K27" s="4"/>
      <c r="L27" s="203"/>
      <c r="M27" s="233"/>
      <c r="N27" s="138"/>
      <c r="O27" s="67"/>
      <c r="P27" s="67"/>
      <c r="Q27" s="65">
        <f t="shared" si="12"/>
        <v>109</v>
      </c>
      <c r="R27" s="68">
        <v>44</v>
      </c>
      <c r="S27" s="69">
        <v>65</v>
      </c>
      <c r="T27" s="69"/>
    </row>
    <row r="28" spans="1:20" ht="15">
      <c r="A28" s="199">
        <v>2</v>
      </c>
      <c r="B28" s="200" t="s">
        <v>181</v>
      </c>
      <c r="C28" s="138"/>
      <c r="D28" s="3" t="s">
        <v>24</v>
      </c>
      <c r="E28" s="2">
        <f aca="true" t="shared" si="13" ref="E28:E39">SUM(F28:K28)</f>
        <v>673</v>
      </c>
      <c r="F28" s="5">
        <f aca="true" t="shared" si="14" ref="F28:K28">SUM(F29:F33)</f>
        <v>0</v>
      </c>
      <c r="G28" s="5">
        <f t="shared" si="14"/>
        <v>0</v>
      </c>
      <c r="H28" s="5">
        <f t="shared" si="14"/>
        <v>0</v>
      </c>
      <c r="I28" s="5">
        <f t="shared" si="14"/>
        <v>673</v>
      </c>
      <c r="J28" s="5">
        <f t="shared" si="14"/>
        <v>0</v>
      </c>
      <c r="K28" s="5">
        <f t="shared" si="14"/>
        <v>0</v>
      </c>
      <c r="L28" s="96" t="s">
        <v>178</v>
      </c>
      <c r="M28" s="138"/>
      <c r="N28" s="138"/>
      <c r="O28" s="5">
        <f>SUM(O29:O33)</f>
        <v>0</v>
      </c>
      <c r="P28" s="65"/>
      <c r="Q28" s="65">
        <f aca="true" t="shared" si="15" ref="Q28:Q39">SUM(R28:T28)</f>
        <v>68</v>
      </c>
      <c r="R28" s="5">
        <f>SUM(R29:R33)</f>
        <v>0</v>
      </c>
      <c r="S28" s="5">
        <f>SUM(S29:S33)</f>
        <v>68</v>
      </c>
      <c r="T28" s="5">
        <f>SUM(T29:T33)</f>
        <v>0</v>
      </c>
    </row>
    <row r="29" spans="1:20" ht="15">
      <c r="A29" s="199"/>
      <c r="B29" s="201"/>
      <c r="C29" s="138"/>
      <c r="D29" s="6">
        <v>2010</v>
      </c>
      <c r="E29" s="4">
        <f t="shared" si="13"/>
        <v>463</v>
      </c>
      <c r="F29" s="4"/>
      <c r="G29" s="4"/>
      <c r="H29" s="4"/>
      <c r="I29" s="4">
        <v>463</v>
      </c>
      <c r="J29" s="4"/>
      <c r="K29" s="4"/>
      <c r="L29" s="203"/>
      <c r="M29" s="138"/>
      <c r="N29" s="138"/>
      <c r="O29" s="67"/>
      <c r="P29" s="67"/>
      <c r="Q29" s="65">
        <f t="shared" si="15"/>
        <v>0</v>
      </c>
      <c r="R29" s="67"/>
      <c r="S29" s="69"/>
      <c r="T29" s="69"/>
    </row>
    <row r="30" spans="1:20" ht="15">
      <c r="A30" s="199"/>
      <c r="B30" s="201"/>
      <c r="C30" s="138"/>
      <c r="D30" s="6">
        <v>2011</v>
      </c>
      <c r="E30" s="4">
        <f t="shared" si="13"/>
        <v>210</v>
      </c>
      <c r="F30" s="4"/>
      <c r="G30" s="4"/>
      <c r="H30" s="4"/>
      <c r="I30" s="4">
        <v>210</v>
      </c>
      <c r="J30" s="4"/>
      <c r="K30" s="4"/>
      <c r="L30" s="203"/>
      <c r="M30" s="138"/>
      <c r="N30" s="138"/>
      <c r="O30" s="67"/>
      <c r="P30" s="67"/>
      <c r="Q30" s="65">
        <f t="shared" si="15"/>
        <v>20</v>
      </c>
      <c r="R30" s="67"/>
      <c r="S30" s="69">
        <v>20</v>
      </c>
      <c r="T30" s="69"/>
    </row>
    <row r="31" spans="1:20" ht="15">
      <c r="A31" s="199"/>
      <c r="B31" s="201"/>
      <c r="C31" s="138"/>
      <c r="D31" s="6">
        <v>2012</v>
      </c>
      <c r="E31" s="4">
        <f t="shared" si="13"/>
        <v>0</v>
      </c>
      <c r="F31" s="4"/>
      <c r="G31" s="4"/>
      <c r="H31" s="4"/>
      <c r="I31" s="4"/>
      <c r="J31" s="4"/>
      <c r="K31" s="4"/>
      <c r="L31" s="203"/>
      <c r="M31" s="138"/>
      <c r="N31" s="138"/>
      <c r="O31" s="67"/>
      <c r="P31" s="67"/>
      <c r="Q31" s="65">
        <f t="shared" si="15"/>
        <v>18</v>
      </c>
      <c r="R31" s="67"/>
      <c r="S31" s="69">
        <v>18</v>
      </c>
      <c r="T31" s="69"/>
    </row>
    <row r="32" spans="1:20" ht="15">
      <c r="A32" s="199"/>
      <c r="B32" s="201"/>
      <c r="C32" s="138"/>
      <c r="D32" s="6">
        <v>2013</v>
      </c>
      <c r="E32" s="4">
        <f t="shared" si="13"/>
        <v>0</v>
      </c>
      <c r="F32" s="4"/>
      <c r="G32" s="4"/>
      <c r="H32" s="4"/>
      <c r="I32" s="4"/>
      <c r="J32" s="4"/>
      <c r="K32" s="4"/>
      <c r="L32" s="203"/>
      <c r="M32" s="138"/>
      <c r="N32" s="138"/>
      <c r="O32" s="67"/>
      <c r="P32" s="67"/>
      <c r="Q32" s="65">
        <f t="shared" si="15"/>
        <v>16</v>
      </c>
      <c r="R32" s="67"/>
      <c r="S32" s="69">
        <v>16</v>
      </c>
      <c r="T32" s="69"/>
    </row>
    <row r="33" spans="1:20" ht="15">
      <c r="A33" s="199"/>
      <c r="B33" s="201"/>
      <c r="C33" s="138"/>
      <c r="D33" s="6">
        <v>2014</v>
      </c>
      <c r="E33" s="4">
        <f t="shared" si="13"/>
        <v>0</v>
      </c>
      <c r="F33" s="4"/>
      <c r="G33" s="4"/>
      <c r="H33" s="4"/>
      <c r="I33" s="4"/>
      <c r="J33" s="4"/>
      <c r="K33" s="4"/>
      <c r="L33" s="203"/>
      <c r="M33" s="119"/>
      <c r="N33" s="138"/>
      <c r="O33" s="67"/>
      <c r="P33" s="67"/>
      <c r="Q33" s="65">
        <f t="shared" si="15"/>
        <v>14</v>
      </c>
      <c r="R33" s="67"/>
      <c r="S33" s="69">
        <v>14</v>
      </c>
      <c r="T33" s="69"/>
    </row>
    <row r="34" spans="1:20" ht="15">
      <c r="A34" s="199">
        <v>3</v>
      </c>
      <c r="B34" s="200" t="s">
        <v>182</v>
      </c>
      <c r="C34" s="138"/>
      <c r="D34" s="3" t="s">
        <v>24</v>
      </c>
      <c r="E34" s="2">
        <f t="shared" si="13"/>
        <v>48</v>
      </c>
      <c r="F34" s="5">
        <f aca="true" t="shared" si="16" ref="F34:K34">SUM(F35:F39)</f>
        <v>0</v>
      </c>
      <c r="G34" s="5">
        <f t="shared" si="16"/>
        <v>0</v>
      </c>
      <c r="H34" s="5">
        <f t="shared" si="16"/>
        <v>0</v>
      </c>
      <c r="I34" s="5">
        <f t="shared" si="16"/>
        <v>48</v>
      </c>
      <c r="J34" s="5">
        <f t="shared" si="16"/>
        <v>0</v>
      </c>
      <c r="K34" s="5">
        <f t="shared" si="16"/>
        <v>0</v>
      </c>
      <c r="L34" s="96" t="s">
        <v>178</v>
      </c>
      <c r="M34" s="232" t="s">
        <v>180</v>
      </c>
      <c r="N34" s="138"/>
      <c r="O34" s="5">
        <f>SUM(O35:O39)</f>
        <v>0</v>
      </c>
      <c r="P34" s="65"/>
      <c r="Q34" s="65">
        <f t="shared" si="15"/>
        <v>0</v>
      </c>
      <c r="R34" s="5">
        <f>SUM(R35:R39)</f>
        <v>0</v>
      </c>
      <c r="S34" s="5">
        <f>SUM(S35:S39)</f>
        <v>0</v>
      </c>
      <c r="T34" s="5">
        <f>SUM(T35:T39)</f>
        <v>0</v>
      </c>
    </row>
    <row r="35" spans="1:20" ht="15">
      <c r="A35" s="199"/>
      <c r="B35" s="201"/>
      <c r="C35" s="138"/>
      <c r="D35" s="6">
        <v>2010</v>
      </c>
      <c r="E35" s="4">
        <f t="shared" si="13"/>
        <v>0</v>
      </c>
      <c r="F35" s="4"/>
      <c r="G35" s="4"/>
      <c r="H35" s="4"/>
      <c r="I35" s="4"/>
      <c r="J35" s="4"/>
      <c r="K35" s="4"/>
      <c r="L35" s="203"/>
      <c r="M35" s="233"/>
      <c r="N35" s="138"/>
      <c r="O35" s="67"/>
      <c r="P35" s="67"/>
      <c r="Q35" s="65">
        <f t="shared" si="15"/>
        <v>0</v>
      </c>
      <c r="R35" s="67"/>
      <c r="S35" s="69"/>
      <c r="T35" s="69"/>
    </row>
    <row r="36" spans="1:20" ht="15">
      <c r="A36" s="199"/>
      <c r="B36" s="201"/>
      <c r="C36" s="138"/>
      <c r="D36" s="6">
        <v>2011</v>
      </c>
      <c r="E36" s="4">
        <f t="shared" si="13"/>
        <v>48</v>
      </c>
      <c r="F36" s="4"/>
      <c r="G36" s="4"/>
      <c r="H36" s="4"/>
      <c r="I36" s="4">
        <v>48</v>
      </c>
      <c r="J36" s="4"/>
      <c r="K36" s="4"/>
      <c r="L36" s="203"/>
      <c r="M36" s="233"/>
      <c r="N36" s="138"/>
      <c r="O36" s="67"/>
      <c r="P36" s="67"/>
      <c r="Q36" s="65">
        <f t="shared" si="15"/>
        <v>0</v>
      </c>
      <c r="R36" s="67"/>
      <c r="S36" s="69"/>
      <c r="T36" s="69"/>
    </row>
    <row r="37" spans="1:20" ht="15">
      <c r="A37" s="199"/>
      <c r="B37" s="201"/>
      <c r="C37" s="138"/>
      <c r="D37" s="6">
        <v>2012</v>
      </c>
      <c r="E37" s="4">
        <f t="shared" si="13"/>
        <v>0</v>
      </c>
      <c r="F37" s="4"/>
      <c r="G37" s="4"/>
      <c r="H37" s="4"/>
      <c r="I37" s="4"/>
      <c r="J37" s="4"/>
      <c r="K37" s="4"/>
      <c r="L37" s="203"/>
      <c r="M37" s="233"/>
      <c r="N37" s="138"/>
      <c r="O37" s="67"/>
      <c r="P37" s="67"/>
      <c r="Q37" s="65">
        <f t="shared" si="15"/>
        <v>0</v>
      </c>
      <c r="R37" s="67"/>
      <c r="S37" s="69"/>
      <c r="T37" s="69"/>
    </row>
    <row r="38" spans="1:20" ht="15">
      <c r="A38" s="199"/>
      <c r="B38" s="201"/>
      <c r="C38" s="138"/>
      <c r="D38" s="6">
        <v>2013</v>
      </c>
      <c r="E38" s="4">
        <f t="shared" si="13"/>
        <v>0</v>
      </c>
      <c r="F38" s="4"/>
      <c r="G38" s="4"/>
      <c r="H38" s="4"/>
      <c r="I38" s="4"/>
      <c r="J38" s="4"/>
      <c r="K38" s="4"/>
      <c r="L38" s="203"/>
      <c r="M38" s="233"/>
      <c r="N38" s="138"/>
      <c r="O38" s="67"/>
      <c r="P38" s="67"/>
      <c r="Q38" s="65">
        <f t="shared" si="15"/>
        <v>0</v>
      </c>
      <c r="R38" s="67"/>
      <c r="S38" s="69"/>
      <c r="T38" s="69"/>
    </row>
    <row r="39" spans="1:20" ht="15">
      <c r="A39" s="199"/>
      <c r="B39" s="201"/>
      <c r="C39" s="138"/>
      <c r="D39" s="6">
        <v>2014</v>
      </c>
      <c r="E39" s="4">
        <f t="shared" si="13"/>
        <v>0</v>
      </c>
      <c r="F39" s="4"/>
      <c r="G39" s="4"/>
      <c r="H39" s="4"/>
      <c r="I39" s="4"/>
      <c r="J39" s="4"/>
      <c r="K39" s="4"/>
      <c r="L39" s="203"/>
      <c r="M39" s="233"/>
      <c r="N39" s="138"/>
      <c r="O39" s="67"/>
      <c r="P39" s="67"/>
      <c r="Q39" s="65">
        <f t="shared" si="15"/>
        <v>0</v>
      </c>
      <c r="R39" s="67"/>
      <c r="S39" s="69"/>
      <c r="T39" s="69"/>
    </row>
    <row r="40" spans="1:20" ht="15">
      <c r="A40" s="199">
        <v>4</v>
      </c>
      <c r="B40" s="200" t="s">
        <v>183</v>
      </c>
      <c r="C40" s="138"/>
      <c r="D40" s="3" t="s">
        <v>24</v>
      </c>
      <c r="E40" s="2">
        <f t="shared" si="10"/>
        <v>5399</v>
      </c>
      <c r="F40" s="5">
        <f aca="true" t="shared" si="17" ref="F40:K40">SUM(F41:F45)</f>
        <v>0</v>
      </c>
      <c r="G40" s="5">
        <f t="shared" si="17"/>
        <v>0</v>
      </c>
      <c r="H40" s="5">
        <f t="shared" si="17"/>
        <v>0</v>
      </c>
      <c r="I40" s="5">
        <f t="shared" si="17"/>
        <v>5399</v>
      </c>
      <c r="J40" s="5">
        <f t="shared" si="17"/>
        <v>0</v>
      </c>
      <c r="K40" s="5">
        <f t="shared" si="17"/>
        <v>0</v>
      </c>
      <c r="L40" s="96" t="s">
        <v>178</v>
      </c>
      <c r="M40" s="138"/>
      <c r="N40" s="138"/>
      <c r="O40" s="5">
        <f>SUM(O41:O45)</f>
        <v>0</v>
      </c>
      <c r="P40" s="65"/>
      <c r="Q40" s="65">
        <f aca="true" t="shared" si="18" ref="Q40:Q45">SUM(R40:T40)</f>
        <v>344</v>
      </c>
      <c r="R40" s="5">
        <f>SUM(R41:R45)</f>
        <v>90</v>
      </c>
      <c r="S40" s="5">
        <f>SUM(S41:S45)</f>
        <v>254</v>
      </c>
      <c r="T40" s="5">
        <f>SUM(T41:T45)</f>
        <v>0</v>
      </c>
    </row>
    <row r="41" spans="1:20" ht="15">
      <c r="A41" s="199"/>
      <c r="B41" s="201"/>
      <c r="C41" s="138"/>
      <c r="D41" s="6">
        <v>2010</v>
      </c>
      <c r="E41" s="4">
        <f t="shared" si="10"/>
        <v>1350</v>
      </c>
      <c r="F41" s="4"/>
      <c r="G41" s="4"/>
      <c r="H41" s="4"/>
      <c r="I41" s="4">
        <v>1350</v>
      </c>
      <c r="J41" s="4"/>
      <c r="K41" s="4"/>
      <c r="L41" s="203"/>
      <c r="M41" s="138"/>
      <c r="N41" s="138"/>
      <c r="O41" s="67"/>
      <c r="P41" s="67"/>
      <c r="Q41" s="65">
        <f t="shared" si="18"/>
        <v>0</v>
      </c>
      <c r="R41" s="67"/>
      <c r="S41" s="69"/>
      <c r="T41" s="69"/>
    </row>
    <row r="42" spans="1:20" ht="15">
      <c r="A42" s="199"/>
      <c r="B42" s="201"/>
      <c r="C42" s="138"/>
      <c r="D42" s="6">
        <v>2011</v>
      </c>
      <c r="E42" s="4">
        <f t="shared" si="10"/>
        <v>1080</v>
      </c>
      <c r="F42" s="4"/>
      <c r="G42" s="4"/>
      <c r="H42" s="4"/>
      <c r="I42" s="4">
        <v>1080</v>
      </c>
      <c r="J42" s="4"/>
      <c r="K42" s="4"/>
      <c r="L42" s="203"/>
      <c r="M42" s="138"/>
      <c r="N42" s="138"/>
      <c r="O42" s="67"/>
      <c r="P42" s="67"/>
      <c r="Q42" s="65">
        <f t="shared" si="18"/>
        <v>0</v>
      </c>
      <c r="R42" s="67"/>
      <c r="S42" s="69"/>
      <c r="T42" s="69"/>
    </row>
    <row r="43" spans="1:20" ht="15">
      <c r="A43" s="199"/>
      <c r="B43" s="201"/>
      <c r="C43" s="138"/>
      <c r="D43" s="6">
        <v>2012</v>
      </c>
      <c r="E43" s="4">
        <f t="shared" si="10"/>
        <v>2699</v>
      </c>
      <c r="F43" s="4"/>
      <c r="G43" s="4"/>
      <c r="H43" s="4"/>
      <c r="I43" s="4">
        <v>2699</v>
      </c>
      <c r="J43" s="4"/>
      <c r="K43" s="4"/>
      <c r="L43" s="203"/>
      <c r="M43" s="138"/>
      <c r="N43" s="138"/>
      <c r="O43" s="67"/>
      <c r="P43" s="67"/>
      <c r="Q43" s="65">
        <f t="shared" si="18"/>
        <v>13</v>
      </c>
      <c r="R43" s="67"/>
      <c r="S43" s="69">
        <v>13</v>
      </c>
      <c r="T43" s="69"/>
    </row>
    <row r="44" spans="1:20" ht="15">
      <c r="A44" s="199"/>
      <c r="B44" s="201"/>
      <c r="C44" s="138"/>
      <c r="D44" s="6">
        <v>2013</v>
      </c>
      <c r="E44" s="4">
        <f t="shared" si="10"/>
        <v>270</v>
      </c>
      <c r="F44" s="4"/>
      <c r="G44" s="4"/>
      <c r="H44" s="4"/>
      <c r="I44" s="4">
        <v>270</v>
      </c>
      <c r="J44" s="4"/>
      <c r="K44" s="4"/>
      <c r="L44" s="203"/>
      <c r="M44" s="138"/>
      <c r="N44" s="138"/>
      <c r="O44" s="67"/>
      <c r="P44" s="67"/>
      <c r="Q44" s="65">
        <f t="shared" si="18"/>
        <v>61</v>
      </c>
      <c r="R44" s="67"/>
      <c r="S44" s="69">
        <v>61</v>
      </c>
      <c r="T44" s="69"/>
    </row>
    <row r="45" spans="1:20" ht="15">
      <c r="A45" s="199"/>
      <c r="B45" s="201"/>
      <c r="C45" s="119"/>
      <c r="D45" s="6">
        <v>2014</v>
      </c>
      <c r="E45" s="4">
        <f t="shared" si="10"/>
        <v>0</v>
      </c>
      <c r="F45" s="4"/>
      <c r="G45" s="4"/>
      <c r="H45" s="4"/>
      <c r="I45" s="4"/>
      <c r="J45" s="4"/>
      <c r="K45" s="4"/>
      <c r="L45" s="203"/>
      <c r="M45" s="119"/>
      <c r="N45" s="119"/>
      <c r="O45" s="67"/>
      <c r="P45" s="67"/>
      <c r="Q45" s="65">
        <f t="shared" si="18"/>
        <v>270</v>
      </c>
      <c r="R45" s="67">
        <v>90</v>
      </c>
      <c r="S45" s="69">
        <v>180</v>
      </c>
      <c r="T45" s="69"/>
    </row>
    <row r="46" spans="1:20" ht="15" customHeight="1">
      <c r="A46" s="198" t="s">
        <v>25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1:20" s="60" customFormat="1" ht="15" customHeight="1">
      <c r="A47" s="202"/>
      <c r="B47" s="235" t="s">
        <v>26</v>
      </c>
      <c r="C47" s="235"/>
      <c r="D47" s="55">
        <v>2010</v>
      </c>
      <c r="E47" s="56">
        <f>SUM(F47:K47)</f>
        <v>886.5</v>
      </c>
      <c r="F47" s="56"/>
      <c r="G47" s="56"/>
      <c r="H47" s="56"/>
      <c r="I47" s="56">
        <f>I54+I60+I84</f>
        <v>633.9</v>
      </c>
      <c r="J47" s="56">
        <f>J54+J60+J84</f>
        <v>252.6</v>
      </c>
      <c r="K47" s="56"/>
      <c r="L47" s="195"/>
      <c r="M47" s="57"/>
      <c r="N47" s="56">
        <f aca="true" t="shared" si="19" ref="N47:O51">N54+N60+N84</f>
        <v>0.9999999999999999</v>
      </c>
      <c r="O47" s="70">
        <f t="shared" si="19"/>
        <v>93</v>
      </c>
      <c r="P47" s="58"/>
      <c r="Q47" s="56">
        <f aca="true" t="shared" si="20" ref="Q47:Q52">SUM(R47:T47)</f>
        <v>2.6500000000000004</v>
      </c>
      <c r="R47" s="56">
        <f aca="true" t="shared" si="21" ref="R47:T49">R54+R60+R84</f>
        <v>0</v>
      </c>
      <c r="S47" s="56">
        <f t="shared" si="21"/>
        <v>1.59</v>
      </c>
      <c r="T47" s="56">
        <f t="shared" si="21"/>
        <v>1.06</v>
      </c>
    </row>
    <row r="48" spans="1:20" s="60" customFormat="1" ht="15" customHeight="1">
      <c r="A48" s="202"/>
      <c r="B48" s="235"/>
      <c r="C48" s="235"/>
      <c r="D48" s="55">
        <v>2011</v>
      </c>
      <c r="E48" s="56">
        <f>SUM(F48:K48)</f>
        <v>607.55</v>
      </c>
      <c r="F48" s="56"/>
      <c r="G48" s="56"/>
      <c r="H48" s="56"/>
      <c r="I48" s="56">
        <f>I55+I61+I85</f>
        <v>607.55</v>
      </c>
      <c r="J48" s="56"/>
      <c r="K48" s="56"/>
      <c r="L48" s="196"/>
      <c r="M48" s="57"/>
      <c r="N48" s="56">
        <f t="shared" si="19"/>
        <v>0</v>
      </c>
      <c r="O48" s="70">
        <f t="shared" si="19"/>
        <v>41</v>
      </c>
      <c r="P48" s="58"/>
      <c r="Q48" s="56">
        <f t="shared" si="20"/>
        <v>31.200000000000003</v>
      </c>
      <c r="R48" s="56">
        <f t="shared" si="21"/>
        <v>17</v>
      </c>
      <c r="S48" s="56">
        <f t="shared" si="21"/>
        <v>9.8</v>
      </c>
      <c r="T48" s="56">
        <f t="shared" si="21"/>
        <v>4.4</v>
      </c>
    </row>
    <row r="49" spans="1:20" s="60" customFormat="1" ht="15" customHeight="1">
      <c r="A49" s="202"/>
      <c r="B49" s="235"/>
      <c r="C49" s="235"/>
      <c r="D49" s="55">
        <v>2012</v>
      </c>
      <c r="E49" s="56">
        <f>SUM(F49:K49)</f>
        <v>8016.85</v>
      </c>
      <c r="F49" s="56"/>
      <c r="G49" s="56"/>
      <c r="H49" s="56"/>
      <c r="I49" s="56">
        <f>I56+I62+I86</f>
        <v>8016.85</v>
      </c>
      <c r="J49" s="56"/>
      <c r="K49" s="56"/>
      <c r="L49" s="196"/>
      <c r="M49" s="57"/>
      <c r="N49" s="56">
        <f t="shared" si="19"/>
        <v>0</v>
      </c>
      <c r="O49" s="70">
        <f t="shared" si="19"/>
        <v>0</v>
      </c>
      <c r="P49" s="58"/>
      <c r="Q49" s="56">
        <f t="shared" si="20"/>
        <v>57.6</v>
      </c>
      <c r="R49" s="56">
        <f t="shared" si="21"/>
        <v>31.3</v>
      </c>
      <c r="S49" s="56">
        <f t="shared" si="21"/>
        <v>18.3</v>
      </c>
      <c r="T49" s="56">
        <f t="shared" si="21"/>
        <v>8</v>
      </c>
    </row>
    <row r="50" spans="1:20" s="60" customFormat="1" ht="15" customHeight="1">
      <c r="A50" s="202"/>
      <c r="B50" s="235"/>
      <c r="C50" s="235"/>
      <c r="D50" s="55">
        <v>2013</v>
      </c>
      <c r="E50" s="56">
        <f>SUM(F50:K50)</f>
        <v>9037.5</v>
      </c>
      <c r="F50" s="56"/>
      <c r="G50" s="56"/>
      <c r="H50" s="56"/>
      <c r="I50" s="56">
        <f>I57+I63+I87</f>
        <v>9037.5</v>
      </c>
      <c r="J50" s="56"/>
      <c r="K50" s="56"/>
      <c r="L50" s="196"/>
      <c r="M50" s="57"/>
      <c r="N50" s="56">
        <f t="shared" si="19"/>
        <v>0</v>
      </c>
      <c r="O50" s="70">
        <f t="shared" si="19"/>
        <v>0</v>
      </c>
      <c r="P50" s="58"/>
      <c r="Q50" s="56">
        <f t="shared" si="20"/>
        <v>86.4</v>
      </c>
      <c r="R50" s="56">
        <f aca="true" t="shared" si="22" ref="R50:T51">R57+R63+R87</f>
        <v>47</v>
      </c>
      <c r="S50" s="56">
        <f t="shared" si="22"/>
        <v>27.4</v>
      </c>
      <c r="T50" s="56">
        <f t="shared" si="22"/>
        <v>12</v>
      </c>
    </row>
    <row r="51" spans="1:20" s="60" customFormat="1" ht="15" customHeight="1">
      <c r="A51" s="202"/>
      <c r="B51" s="235"/>
      <c r="C51" s="235"/>
      <c r="D51" s="55">
        <v>2014</v>
      </c>
      <c r="E51" s="56">
        <f>SUM(F51:K51)</f>
        <v>0</v>
      </c>
      <c r="F51" s="56"/>
      <c r="G51" s="56"/>
      <c r="H51" s="56"/>
      <c r="I51" s="56"/>
      <c r="J51" s="56"/>
      <c r="K51" s="56"/>
      <c r="L51" s="196"/>
      <c r="M51" s="57"/>
      <c r="N51" s="56">
        <f t="shared" si="19"/>
        <v>0</v>
      </c>
      <c r="O51" s="70">
        <f t="shared" si="19"/>
        <v>0</v>
      </c>
      <c r="P51" s="58"/>
      <c r="Q51" s="56">
        <f t="shared" si="20"/>
        <v>86.4</v>
      </c>
      <c r="R51" s="56">
        <f t="shared" si="22"/>
        <v>47</v>
      </c>
      <c r="S51" s="56">
        <f t="shared" si="22"/>
        <v>27.4</v>
      </c>
      <c r="T51" s="56">
        <f t="shared" si="22"/>
        <v>12</v>
      </c>
    </row>
    <row r="52" spans="1:20" s="63" customFormat="1" ht="15" customHeight="1">
      <c r="A52" s="202"/>
      <c r="B52" s="235"/>
      <c r="C52" s="235"/>
      <c r="D52" s="55" t="s">
        <v>22</v>
      </c>
      <c r="E52" s="56">
        <f aca="true" t="shared" si="23" ref="E52:K52">SUM(E47:E51)</f>
        <v>18548.4</v>
      </c>
      <c r="F52" s="56">
        <f>SUM(F47:F51)</f>
        <v>0</v>
      </c>
      <c r="G52" s="56">
        <f t="shared" si="23"/>
        <v>0</v>
      </c>
      <c r="H52" s="56">
        <f t="shared" si="23"/>
        <v>0</v>
      </c>
      <c r="I52" s="56">
        <f t="shared" si="23"/>
        <v>18295.8</v>
      </c>
      <c r="J52" s="56">
        <f t="shared" si="23"/>
        <v>252.6</v>
      </c>
      <c r="K52" s="56">
        <f t="shared" si="23"/>
        <v>0</v>
      </c>
      <c r="L52" s="197"/>
      <c r="M52" s="61"/>
      <c r="N52" s="56">
        <f>SUM(N47:N51)</f>
        <v>0.9999999999999999</v>
      </c>
      <c r="O52" s="70">
        <f>SUM(O47:O51)</f>
        <v>134</v>
      </c>
      <c r="P52" s="59"/>
      <c r="Q52" s="56">
        <f t="shared" si="20"/>
        <v>264.25</v>
      </c>
      <c r="R52" s="56">
        <f>SUM(R47:R51)</f>
        <v>142.3</v>
      </c>
      <c r="S52" s="56">
        <f>SUM(S47:S51)</f>
        <v>84.49000000000001</v>
      </c>
      <c r="T52" s="56">
        <f>SUM(T47:T51)</f>
        <v>37.46</v>
      </c>
    </row>
    <row r="53" spans="1:20" s="76" customFormat="1" ht="15.75">
      <c r="A53" s="223">
        <v>5</v>
      </c>
      <c r="B53" s="224" t="s">
        <v>70</v>
      </c>
      <c r="C53" s="224" t="s">
        <v>73</v>
      </c>
      <c r="D53" s="71" t="s">
        <v>24</v>
      </c>
      <c r="E53" s="72">
        <f aca="true" t="shared" si="24" ref="E53:K53">SUM(E54:E58)</f>
        <v>726</v>
      </c>
      <c r="F53" s="72">
        <f t="shared" si="24"/>
        <v>0</v>
      </c>
      <c r="G53" s="72">
        <f t="shared" si="24"/>
        <v>0</v>
      </c>
      <c r="H53" s="72">
        <f t="shared" si="24"/>
        <v>0</v>
      </c>
      <c r="I53" s="72">
        <f t="shared" si="24"/>
        <v>476</v>
      </c>
      <c r="J53" s="72">
        <f t="shared" si="24"/>
        <v>250</v>
      </c>
      <c r="K53" s="72">
        <f t="shared" si="24"/>
        <v>0</v>
      </c>
      <c r="L53" s="193" t="s">
        <v>79</v>
      </c>
      <c r="M53" s="193" t="s">
        <v>71</v>
      </c>
      <c r="N53" s="208" t="s">
        <v>72</v>
      </c>
      <c r="O53" s="74">
        <f>SUM(O54:O58)</f>
        <v>126</v>
      </c>
      <c r="P53" s="74"/>
      <c r="Q53" s="75">
        <f>SUM(Q54:Q58)</f>
        <v>264.25</v>
      </c>
      <c r="R53" s="75">
        <f>SUM(R54:R58)</f>
        <v>142.3</v>
      </c>
      <c r="S53" s="75">
        <f>SUM(S54:S58)</f>
        <v>84.49000000000001</v>
      </c>
      <c r="T53" s="75">
        <f>SUM(T54:T58)</f>
        <v>37.46</v>
      </c>
    </row>
    <row r="54" spans="1:20" s="82" customFormat="1" ht="15">
      <c r="A54" s="223"/>
      <c r="B54" s="224"/>
      <c r="C54" s="224"/>
      <c r="D54" s="77">
        <v>2010</v>
      </c>
      <c r="E54" s="78">
        <f>SUM(F54:K54)</f>
        <v>726</v>
      </c>
      <c r="F54" s="73"/>
      <c r="G54" s="79"/>
      <c r="H54" s="79"/>
      <c r="I54" s="73">
        <f>726-250</f>
        <v>476</v>
      </c>
      <c r="J54" s="79">
        <v>250</v>
      </c>
      <c r="K54" s="79"/>
      <c r="L54" s="212"/>
      <c r="M54" s="212"/>
      <c r="N54" s="208"/>
      <c r="O54" s="80">
        <v>85</v>
      </c>
      <c r="P54" s="80"/>
      <c r="Q54" s="73">
        <f>R54+S54+T54</f>
        <v>2.6500000000000004</v>
      </c>
      <c r="R54" s="81">
        <v>0</v>
      </c>
      <c r="S54" s="81">
        <v>1.59</v>
      </c>
      <c r="T54" s="81">
        <v>1.06</v>
      </c>
    </row>
    <row r="55" spans="1:20" s="82" customFormat="1" ht="15">
      <c r="A55" s="223"/>
      <c r="B55" s="224"/>
      <c r="C55" s="224"/>
      <c r="D55" s="77">
        <v>2011</v>
      </c>
      <c r="E55" s="78">
        <f>SUM(F55:K55)</f>
        <v>0</v>
      </c>
      <c r="F55" s="73"/>
      <c r="G55" s="79"/>
      <c r="H55" s="79"/>
      <c r="I55" s="73"/>
      <c r="J55" s="79"/>
      <c r="K55" s="79"/>
      <c r="L55" s="212"/>
      <c r="M55" s="212"/>
      <c r="N55" s="208"/>
      <c r="O55" s="80">
        <v>41</v>
      </c>
      <c r="P55" s="80"/>
      <c r="Q55" s="73">
        <f>R55+S55+T55</f>
        <v>31.200000000000003</v>
      </c>
      <c r="R55" s="73">
        <v>17</v>
      </c>
      <c r="S55" s="73">
        <v>9.8</v>
      </c>
      <c r="T55" s="73">
        <v>4.4</v>
      </c>
    </row>
    <row r="56" spans="1:20" s="82" customFormat="1" ht="15">
      <c r="A56" s="223"/>
      <c r="B56" s="224"/>
      <c r="C56" s="224"/>
      <c r="D56" s="77">
        <v>2012</v>
      </c>
      <c r="E56" s="78">
        <f>SUM(F56:K56)</f>
        <v>0</v>
      </c>
      <c r="F56" s="73"/>
      <c r="G56" s="79"/>
      <c r="H56" s="79"/>
      <c r="I56" s="73"/>
      <c r="J56" s="79"/>
      <c r="K56" s="79"/>
      <c r="L56" s="212"/>
      <c r="M56" s="212"/>
      <c r="N56" s="208"/>
      <c r="O56" s="80">
        <v>0</v>
      </c>
      <c r="P56" s="80"/>
      <c r="Q56" s="73">
        <f>R56+S56+T56</f>
        <v>57.6</v>
      </c>
      <c r="R56" s="73">
        <v>31.3</v>
      </c>
      <c r="S56" s="73">
        <v>18.3</v>
      </c>
      <c r="T56" s="73">
        <v>8</v>
      </c>
    </row>
    <row r="57" spans="1:20" s="82" customFormat="1" ht="15">
      <c r="A57" s="223"/>
      <c r="B57" s="224"/>
      <c r="C57" s="224"/>
      <c r="D57" s="77">
        <v>2013</v>
      </c>
      <c r="E57" s="78">
        <f>SUM(F57:K57)</f>
        <v>0</v>
      </c>
      <c r="F57" s="73"/>
      <c r="G57" s="79"/>
      <c r="H57" s="79"/>
      <c r="I57" s="73"/>
      <c r="J57" s="79"/>
      <c r="K57" s="79"/>
      <c r="L57" s="212"/>
      <c r="M57" s="212"/>
      <c r="N57" s="208"/>
      <c r="O57" s="80">
        <v>0</v>
      </c>
      <c r="P57" s="80"/>
      <c r="Q57" s="73">
        <f>R57+S57+T57</f>
        <v>86.4</v>
      </c>
      <c r="R57" s="73">
        <v>47</v>
      </c>
      <c r="S57" s="73">
        <v>27.4</v>
      </c>
      <c r="T57" s="73">
        <v>12</v>
      </c>
    </row>
    <row r="58" spans="1:20" s="82" customFormat="1" ht="15">
      <c r="A58" s="223"/>
      <c r="B58" s="224"/>
      <c r="C58" s="224"/>
      <c r="D58" s="77">
        <v>2014</v>
      </c>
      <c r="E58" s="78">
        <f>SUM(F58:K58)</f>
        <v>0</v>
      </c>
      <c r="F58" s="73"/>
      <c r="G58" s="79"/>
      <c r="H58" s="79"/>
      <c r="I58" s="73"/>
      <c r="J58" s="79"/>
      <c r="K58" s="79"/>
      <c r="L58" s="212"/>
      <c r="M58" s="212"/>
      <c r="N58" s="208"/>
      <c r="O58" s="80">
        <v>0</v>
      </c>
      <c r="P58" s="80"/>
      <c r="Q58" s="73">
        <f>R58+S58+T58</f>
        <v>86.4</v>
      </c>
      <c r="R58" s="73">
        <v>47</v>
      </c>
      <c r="S58" s="73">
        <v>27.4</v>
      </c>
      <c r="T58" s="73">
        <v>12</v>
      </c>
    </row>
    <row r="59" spans="1:20" s="76" customFormat="1" ht="15.75">
      <c r="A59" s="231">
        <v>6</v>
      </c>
      <c r="B59" s="228" t="s">
        <v>81</v>
      </c>
      <c r="C59" s="228" t="s">
        <v>74</v>
      </c>
      <c r="D59" s="83" t="s">
        <v>24</v>
      </c>
      <c r="E59" s="84">
        <f aca="true" t="shared" si="25" ref="E59:K59">SUM(E60:E64)</f>
        <v>17813.9</v>
      </c>
      <c r="F59" s="84">
        <f t="shared" si="25"/>
        <v>0</v>
      </c>
      <c r="G59" s="84">
        <f t="shared" si="25"/>
        <v>0</v>
      </c>
      <c r="H59" s="84">
        <f t="shared" si="25"/>
        <v>0</v>
      </c>
      <c r="I59" s="84">
        <f t="shared" si="25"/>
        <v>17813.9</v>
      </c>
      <c r="J59" s="84">
        <f t="shared" si="25"/>
        <v>0</v>
      </c>
      <c r="K59" s="84">
        <f t="shared" si="25"/>
        <v>0</v>
      </c>
      <c r="L59" s="194" t="s">
        <v>78</v>
      </c>
      <c r="M59" s="194" t="s">
        <v>123</v>
      </c>
      <c r="N59" s="209" t="s">
        <v>80</v>
      </c>
      <c r="O59" s="85">
        <v>0</v>
      </c>
      <c r="P59" s="86"/>
      <c r="Q59" s="374" t="s">
        <v>80</v>
      </c>
      <c r="R59" s="375"/>
      <c r="S59" s="375"/>
      <c r="T59" s="376"/>
    </row>
    <row r="60" spans="1:20" s="82" customFormat="1" ht="15">
      <c r="A60" s="231"/>
      <c r="B60" s="229"/>
      <c r="C60" s="229"/>
      <c r="D60" s="89">
        <v>2010</v>
      </c>
      <c r="E60" s="90">
        <f>SUM(F60:K60)</f>
        <v>152</v>
      </c>
      <c r="F60" s="90"/>
      <c r="G60" s="90"/>
      <c r="H60" s="90"/>
      <c r="I60" s="90">
        <f>I66+I72+I78</f>
        <v>152</v>
      </c>
      <c r="J60" s="90"/>
      <c r="K60" s="90"/>
      <c r="L60" s="194"/>
      <c r="M60" s="194"/>
      <c r="N60" s="210"/>
      <c r="O60" s="85">
        <v>0</v>
      </c>
      <c r="P60" s="85"/>
      <c r="Q60" s="377"/>
      <c r="R60" s="378"/>
      <c r="S60" s="378"/>
      <c r="T60" s="379"/>
    </row>
    <row r="61" spans="1:20" s="82" customFormat="1" ht="15">
      <c r="A61" s="231"/>
      <c r="B61" s="229"/>
      <c r="C61" s="229"/>
      <c r="D61" s="89">
        <v>2011</v>
      </c>
      <c r="E61" s="90">
        <f>SUM(F61:K61)</f>
        <v>607.55</v>
      </c>
      <c r="F61" s="90"/>
      <c r="G61" s="90"/>
      <c r="H61" s="90"/>
      <c r="I61" s="90">
        <f>I67+I73+I79</f>
        <v>607.55</v>
      </c>
      <c r="J61" s="90"/>
      <c r="K61" s="90"/>
      <c r="L61" s="194"/>
      <c r="M61" s="194"/>
      <c r="N61" s="210"/>
      <c r="O61" s="85">
        <v>0</v>
      </c>
      <c r="P61" s="85"/>
      <c r="Q61" s="377"/>
      <c r="R61" s="378"/>
      <c r="S61" s="378"/>
      <c r="T61" s="379"/>
    </row>
    <row r="62" spans="1:20" s="82" customFormat="1" ht="15">
      <c r="A62" s="231"/>
      <c r="B62" s="229"/>
      <c r="C62" s="229"/>
      <c r="D62" s="89">
        <v>2012</v>
      </c>
      <c r="E62" s="90">
        <f>SUM(F62:K62)</f>
        <v>8016.85</v>
      </c>
      <c r="F62" s="90"/>
      <c r="G62" s="90"/>
      <c r="H62" s="90"/>
      <c r="I62" s="90">
        <f>I68+I74+I80</f>
        <v>8016.85</v>
      </c>
      <c r="J62" s="90"/>
      <c r="K62" s="90"/>
      <c r="L62" s="194"/>
      <c r="M62" s="194"/>
      <c r="N62" s="210"/>
      <c r="O62" s="85">
        <v>0</v>
      </c>
      <c r="P62" s="85"/>
      <c r="Q62" s="377"/>
      <c r="R62" s="378"/>
      <c r="S62" s="378"/>
      <c r="T62" s="379"/>
    </row>
    <row r="63" spans="1:20" s="82" customFormat="1" ht="15">
      <c r="A63" s="231"/>
      <c r="B63" s="229"/>
      <c r="C63" s="229"/>
      <c r="D63" s="89">
        <v>2013</v>
      </c>
      <c r="E63" s="90">
        <f>SUM(F63:K63)</f>
        <v>9037.5</v>
      </c>
      <c r="F63" s="90"/>
      <c r="G63" s="90"/>
      <c r="H63" s="90"/>
      <c r="I63" s="90">
        <f>I69+I75+I81</f>
        <v>9037.5</v>
      </c>
      <c r="J63" s="90"/>
      <c r="K63" s="90"/>
      <c r="L63" s="194"/>
      <c r="M63" s="194"/>
      <c r="N63" s="210"/>
      <c r="O63" s="85">
        <v>0</v>
      </c>
      <c r="P63" s="85"/>
      <c r="Q63" s="377"/>
      <c r="R63" s="378"/>
      <c r="S63" s="378"/>
      <c r="T63" s="379"/>
    </row>
    <row r="64" spans="1:20" s="82" customFormat="1" ht="15">
      <c r="A64" s="231"/>
      <c r="B64" s="230"/>
      <c r="C64" s="230"/>
      <c r="D64" s="89">
        <v>2014</v>
      </c>
      <c r="E64" s="90">
        <f>SUM(F64:K64)</f>
        <v>0</v>
      </c>
      <c r="F64" s="90"/>
      <c r="G64" s="90"/>
      <c r="H64" s="90"/>
      <c r="I64" s="90"/>
      <c r="J64" s="90"/>
      <c r="K64" s="90"/>
      <c r="L64" s="194"/>
      <c r="M64" s="194"/>
      <c r="N64" s="211"/>
      <c r="O64" s="85">
        <v>0</v>
      </c>
      <c r="P64" s="85"/>
      <c r="Q64" s="380"/>
      <c r="R64" s="381"/>
      <c r="S64" s="381"/>
      <c r="T64" s="382"/>
    </row>
    <row r="65" spans="1:20" s="92" customFormat="1" ht="15.75" customHeight="1">
      <c r="A65" s="199"/>
      <c r="B65" s="225" t="s">
        <v>75</v>
      </c>
      <c r="C65" s="332" t="s">
        <v>74</v>
      </c>
      <c r="D65" s="3" t="s">
        <v>24</v>
      </c>
      <c r="E65" s="2">
        <f aca="true" t="shared" si="26" ref="E65:E82">SUM(F65:K65)</f>
        <v>17398</v>
      </c>
      <c r="F65" s="2">
        <f aca="true" t="shared" si="27" ref="F65:K65">SUM(F66:F70)</f>
        <v>0</v>
      </c>
      <c r="G65" s="2">
        <f t="shared" si="27"/>
        <v>0</v>
      </c>
      <c r="H65" s="2">
        <f t="shared" si="27"/>
        <v>0</v>
      </c>
      <c r="I65" s="2">
        <f t="shared" si="27"/>
        <v>17398</v>
      </c>
      <c r="J65" s="2">
        <f t="shared" si="27"/>
        <v>0</v>
      </c>
      <c r="K65" s="2">
        <f t="shared" si="27"/>
        <v>0</v>
      </c>
      <c r="L65" s="96"/>
      <c r="M65" s="96"/>
      <c r="N65" s="2">
        <f>SUM(N66:N70)</f>
        <v>0</v>
      </c>
      <c r="O65" s="5">
        <f>SUM(O66:O70)</f>
        <v>0</v>
      </c>
      <c r="P65" s="65"/>
      <c r="Q65" s="91">
        <f aca="true" t="shared" si="28" ref="Q65:Q82">SUM(R65:T65)</f>
        <v>0</v>
      </c>
      <c r="R65" s="2">
        <f>SUM(R66:R70)</f>
        <v>0</v>
      </c>
      <c r="S65" s="2">
        <f>SUM(S66:S70)</f>
        <v>0</v>
      </c>
      <c r="T65" s="2">
        <f>SUM(T66:T70)</f>
        <v>0</v>
      </c>
    </row>
    <row r="66" spans="1:20" ht="15">
      <c r="A66" s="199"/>
      <c r="B66" s="226"/>
      <c r="C66" s="332"/>
      <c r="D66" s="6">
        <v>2010</v>
      </c>
      <c r="E66" s="4">
        <f t="shared" si="26"/>
        <v>30</v>
      </c>
      <c r="F66" s="4"/>
      <c r="G66" s="4"/>
      <c r="H66" s="4"/>
      <c r="I66" s="4">
        <f>15+14+1</f>
        <v>30</v>
      </c>
      <c r="J66" s="4"/>
      <c r="K66" s="4"/>
      <c r="L66" s="96"/>
      <c r="M66" s="96"/>
      <c r="N66" s="64"/>
      <c r="O66" s="67"/>
      <c r="P66" s="67"/>
      <c r="Q66" s="91">
        <f t="shared" si="28"/>
        <v>0</v>
      </c>
      <c r="R66" s="93"/>
      <c r="S66" s="93"/>
      <c r="T66" s="93"/>
    </row>
    <row r="67" spans="1:20" ht="15">
      <c r="A67" s="199"/>
      <c r="B67" s="226"/>
      <c r="C67" s="332"/>
      <c r="D67" s="6">
        <v>2011</v>
      </c>
      <c r="E67" s="4">
        <f t="shared" si="26"/>
        <v>478</v>
      </c>
      <c r="F67" s="4"/>
      <c r="G67" s="4"/>
      <c r="H67" s="4"/>
      <c r="I67" s="4">
        <f>259+100+119</f>
        <v>478</v>
      </c>
      <c r="J67" s="4"/>
      <c r="K67" s="4"/>
      <c r="L67" s="96"/>
      <c r="M67" s="96"/>
      <c r="N67" s="64"/>
      <c r="O67" s="67"/>
      <c r="P67" s="67"/>
      <c r="Q67" s="91">
        <f t="shared" si="28"/>
        <v>0</v>
      </c>
      <c r="R67" s="93"/>
      <c r="S67" s="93"/>
      <c r="T67" s="93"/>
    </row>
    <row r="68" spans="1:20" ht="15">
      <c r="A68" s="199"/>
      <c r="B68" s="226"/>
      <c r="C68" s="332"/>
      <c r="D68" s="6">
        <v>2012</v>
      </c>
      <c r="E68" s="4">
        <f t="shared" si="26"/>
        <v>7862</v>
      </c>
      <c r="F68" s="4"/>
      <c r="G68" s="4"/>
      <c r="H68" s="4"/>
      <c r="I68" s="4">
        <f>3047+230.415+3047+990.585+16.8+377.4+145+7.8</f>
        <v>7862</v>
      </c>
      <c r="J68" s="4"/>
      <c r="K68" s="4"/>
      <c r="L68" s="96"/>
      <c r="M68" s="96"/>
      <c r="N68" s="64"/>
      <c r="O68" s="67"/>
      <c r="P68" s="67"/>
      <c r="Q68" s="91">
        <f t="shared" si="28"/>
        <v>0</v>
      </c>
      <c r="R68" s="93"/>
      <c r="S68" s="93"/>
      <c r="T68" s="93"/>
    </row>
    <row r="69" spans="1:20" ht="15">
      <c r="A69" s="199"/>
      <c r="B69" s="226"/>
      <c r="C69" s="332"/>
      <c r="D69" s="6">
        <v>2013</v>
      </c>
      <c r="E69" s="4">
        <f t="shared" si="26"/>
        <v>9028</v>
      </c>
      <c r="F69" s="4"/>
      <c r="G69" s="4"/>
      <c r="H69" s="4"/>
      <c r="I69" s="4">
        <f>3180+355+4771+722</f>
        <v>9028</v>
      </c>
      <c r="J69" s="4"/>
      <c r="K69" s="4"/>
      <c r="L69" s="96"/>
      <c r="M69" s="96"/>
      <c r="N69" s="64"/>
      <c r="O69" s="67"/>
      <c r="P69" s="67"/>
      <c r="Q69" s="91">
        <f t="shared" si="28"/>
        <v>0</v>
      </c>
      <c r="R69" s="93"/>
      <c r="S69" s="93"/>
      <c r="T69" s="93"/>
    </row>
    <row r="70" spans="1:20" ht="15">
      <c r="A70" s="199"/>
      <c r="B70" s="227"/>
      <c r="C70" s="332"/>
      <c r="D70" s="6">
        <v>2014</v>
      </c>
      <c r="E70" s="4">
        <f t="shared" si="26"/>
        <v>0</v>
      </c>
      <c r="F70" s="4"/>
      <c r="G70" s="4"/>
      <c r="H70" s="4"/>
      <c r="I70" s="4"/>
      <c r="J70" s="4"/>
      <c r="K70" s="4"/>
      <c r="L70" s="96"/>
      <c r="M70" s="96"/>
      <c r="N70" s="64"/>
      <c r="O70" s="67"/>
      <c r="P70" s="67"/>
      <c r="Q70" s="91">
        <f t="shared" si="28"/>
        <v>0</v>
      </c>
      <c r="R70" s="93"/>
      <c r="S70" s="93"/>
      <c r="T70" s="93"/>
    </row>
    <row r="71" spans="1:20" s="92" customFormat="1" ht="15.75" customHeight="1">
      <c r="A71" s="199"/>
      <c r="B71" s="225" t="s">
        <v>76</v>
      </c>
      <c r="C71" s="332" t="s">
        <v>74</v>
      </c>
      <c r="D71" s="3" t="s">
        <v>24</v>
      </c>
      <c r="E71" s="2">
        <f t="shared" si="26"/>
        <v>379.90000000000003</v>
      </c>
      <c r="F71" s="2">
        <f aca="true" t="shared" si="29" ref="F71:K71">SUM(F72:F76)</f>
        <v>0</v>
      </c>
      <c r="G71" s="2">
        <f t="shared" si="29"/>
        <v>0</v>
      </c>
      <c r="H71" s="2">
        <f t="shared" si="29"/>
        <v>0</v>
      </c>
      <c r="I71" s="2">
        <f t="shared" si="29"/>
        <v>379.90000000000003</v>
      </c>
      <c r="J71" s="2">
        <f t="shared" si="29"/>
        <v>0</v>
      </c>
      <c r="K71" s="2">
        <f t="shared" si="29"/>
        <v>0</v>
      </c>
      <c r="L71" s="96"/>
      <c r="M71" s="96"/>
      <c r="N71" s="2">
        <f>SUM(N72:N76)</f>
        <v>0</v>
      </c>
      <c r="O71" s="5">
        <f>SUM(O72:O76)</f>
        <v>0</v>
      </c>
      <c r="P71" s="65"/>
      <c r="Q71" s="91">
        <f t="shared" si="28"/>
        <v>0</v>
      </c>
      <c r="R71" s="2">
        <f>SUM(R72:R76)</f>
        <v>0</v>
      </c>
      <c r="S71" s="2">
        <f>SUM(S72:S76)</f>
        <v>0</v>
      </c>
      <c r="T71" s="2">
        <f>SUM(T72:T76)</f>
        <v>0</v>
      </c>
    </row>
    <row r="72" spans="1:20" ht="15">
      <c r="A72" s="199"/>
      <c r="B72" s="226"/>
      <c r="C72" s="332"/>
      <c r="D72" s="6">
        <v>2010</v>
      </c>
      <c r="E72" s="4">
        <f t="shared" si="26"/>
        <v>114</v>
      </c>
      <c r="F72" s="4"/>
      <c r="G72" s="4"/>
      <c r="H72" s="4"/>
      <c r="I72" s="4">
        <f>7+5+2+6+37+1+1+3+1+1+4+2+10+17+17</f>
        <v>114</v>
      </c>
      <c r="J72" s="4"/>
      <c r="K72" s="4"/>
      <c r="L72" s="96"/>
      <c r="M72" s="96"/>
      <c r="N72" s="64"/>
      <c r="O72" s="67"/>
      <c r="P72" s="67"/>
      <c r="Q72" s="91">
        <f t="shared" si="28"/>
        <v>0</v>
      </c>
      <c r="R72" s="93"/>
      <c r="S72" s="93"/>
      <c r="T72" s="93"/>
    </row>
    <row r="73" spans="1:20" ht="15">
      <c r="A73" s="199"/>
      <c r="B73" s="226"/>
      <c r="C73" s="332"/>
      <c r="D73" s="6">
        <v>2011</v>
      </c>
      <c r="E73" s="4">
        <f t="shared" si="26"/>
        <v>101.55</v>
      </c>
      <c r="F73" s="4"/>
      <c r="G73" s="4"/>
      <c r="H73" s="4"/>
      <c r="I73" s="4">
        <f>80+11+1.6+0.8+2+1.5+1.5+2.5+0.65</f>
        <v>101.55</v>
      </c>
      <c r="J73" s="4"/>
      <c r="K73" s="4"/>
      <c r="L73" s="96"/>
      <c r="M73" s="96"/>
      <c r="N73" s="64"/>
      <c r="O73" s="67"/>
      <c r="P73" s="67"/>
      <c r="Q73" s="91">
        <f t="shared" si="28"/>
        <v>0</v>
      </c>
      <c r="R73" s="93"/>
      <c r="S73" s="93"/>
      <c r="T73" s="93"/>
    </row>
    <row r="74" spans="1:20" ht="15">
      <c r="A74" s="199"/>
      <c r="B74" s="226"/>
      <c r="C74" s="332"/>
      <c r="D74" s="6">
        <v>2012</v>
      </c>
      <c r="E74" s="4">
        <f t="shared" si="26"/>
        <v>154.85000000000002</v>
      </c>
      <c r="F74" s="4"/>
      <c r="G74" s="4"/>
      <c r="H74" s="4"/>
      <c r="I74" s="4">
        <f>80+17+1.7+3+8.4+20+4.5+12.6+3+1.5+2.5+0.65</f>
        <v>154.85000000000002</v>
      </c>
      <c r="J74" s="4"/>
      <c r="K74" s="4"/>
      <c r="L74" s="96"/>
      <c r="M74" s="96"/>
      <c r="N74" s="64"/>
      <c r="O74" s="67"/>
      <c r="P74" s="67"/>
      <c r="Q74" s="91">
        <f t="shared" si="28"/>
        <v>0</v>
      </c>
      <c r="R74" s="93"/>
      <c r="S74" s="93"/>
      <c r="T74" s="93"/>
    </row>
    <row r="75" spans="1:20" ht="15">
      <c r="A75" s="199"/>
      <c r="B75" s="226"/>
      <c r="C75" s="332"/>
      <c r="D75" s="6">
        <v>2013</v>
      </c>
      <c r="E75" s="4">
        <f t="shared" si="26"/>
        <v>9.5</v>
      </c>
      <c r="F75" s="4"/>
      <c r="G75" s="4"/>
      <c r="H75" s="4"/>
      <c r="I75" s="4">
        <f>1.7+3+1.6+2.5+0.7</f>
        <v>9.5</v>
      </c>
      <c r="J75" s="4"/>
      <c r="K75" s="4"/>
      <c r="L75" s="96"/>
      <c r="M75" s="96"/>
      <c r="N75" s="64"/>
      <c r="O75" s="67"/>
      <c r="P75" s="67"/>
      <c r="Q75" s="91">
        <f t="shared" si="28"/>
        <v>0</v>
      </c>
      <c r="R75" s="93"/>
      <c r="S75" s="93"/>
      <c r="T75" s="93"/>
    </row>
    <row r="76" spans="1:20" ht="15">
      <c r="A76" s="199"/>
      <c r="B76" s="227"/>
      <c r="C76" s="332"/>
      <c r="D76" s="6">
        <v>2014</v>
      </c>
      <c r="E76" s="4">
        <f t="shared" si="26"/>
        <v>0</v>
      </c>
      <c r="F76" s="4"/>
      <c r="G76" s="4"/>
      <c r="H76" s="4"/>
      <c r="I76" s="4"/>
      <c r="J76" s="4"/>
      <c r="K76" s="4"/>
      <c r="L76" s="96"/>
      <c r="M76" s="96"/>
      <c r="N76" s="64"/>
      <c r="O76" s="67"/>
      <c r="P76" s="67"/>
      <c r="Q76" s="91">
        <f t="shared" si="28"/>
        <v>0</v>
      </c>
      <c r="R76" s="93"/>
      <c r="S76" s="93"/>
      <c r="T76" s="93"/>
    </row>
    <row r="77" spans="1:20" s="92" customFormat="1" ht="20.25" customHeight="1">
      <c r="A77" s="199"/>
      <c r="B77" s="302" t="s">
        <v>77</v>
      </c>
      <c r="C77" s="329" t="s">
        <v>121</v>
      </c>
      <c r="D77" s="3" t="s">
        <v>24</v>
      </c>
      <c r="E77" s="2">
        <f t="shared" si="26"/>
        <v>36</v>
      </c>
      <c r="F77" s="2">
        <f aca="true" t="shared" si="30" ref="F77:K77">SUM(F78:F82)</f>
        <v>0</v>
      </c>
      <c r="G77" s="2">
        <f t="shared" si="30"/>
        <v>0</v>
      </c>
      <c r="H77" s="2">
        <f t="shared" si="30"/>
        <v>0</v>
      </c>
      <c r="I77" s="2">
        <f t="shared" si="30"/>
        <v>36</v>
      </c>
      <c r="J77" s="2">
        <f t="shared" si="30"/>
        <v>0</v>
      </c>
      <c r="K77" s="2">
        <f t="shared" si="30"/>
        <v>0</v>
      </c>
      <c r="L77" s="96"/>
      <c r="M77" s="96"/>
      <c r="N77" s="2">
        <f>SUM(N78:N82)</f>
        <v>0</v>
      </c>
      <c r="O77" s="5">
        <f>SUM(O78:O82)</f>
        <v>0</v>
      </c>
      <c r="P77" s="65"/>
      <c r="Q77" s="91">
        <f t="shared" si="28"/>
        <v>0</v>
      </c>
      <c r="R77" s="2">
        <f>SUM(R78:R82)</f>
        <v>0</v>
      </c>
      <c r="S77" s="2">
        <f>SUM(S78:S82)</f>
        <v>0</v>
      </c>
      <c r="T77" s="2">
        <f>SUM(T78:T82)</f>
        <v>0</v>
      </c>
    </row>
    <row r="78" spans="1:20" ht="15">
      <c r="A78" s="199"/>
      <c r="B78" s="303"/>
      <c r="C78" s="329"/>
      <c r="D78" s="6">
        <v>2010</v>
      </c>
      <c r="E78" s="4">
        <f t="shared" si="26"/>
        <v>8</v>
      </c>
      <c r="F78" s="4"/>
      <c r="G78" s="4"/>
      <c r="H78" s="4"/>
      <c r="I78" s="4">
        <v>8</v>
      </c>
      <c r="J78" s="4"/>
      <c r="K78" s="4"/>
      <c r="L78" s="96"/>
      <c r="M78" s="96"/>
      <c r="N78" s="64"/>
      <c r="O78" s="67"/>
      <c r="P78" s="67"/>
      <c r="Q78" s="91">
        <f t="shared" si="28"/>
        <v>0</v>
      </c>
      <c r="R78" s="93"/>
      <c r="S78" s="93"/>
      <c r="T78" s="93"/>
    </row>
    <row r="79" spans="1:20" ht="15">
      <c r="A79" s="199"/>
      <c r="B79" s="303"/>
      <c r="C79" s="329"/>
      <c r="D79" s="6">
        <v>2011</v>
      </c>
      <c r="E79" s="4">
        <f t="shared" si="26"/>
        <v>28</v>
      </c>
      <c r="F79" s="4"/>
      <c r="G79" s="4"/>
      <c r="H79" s="4"/>
      <c r="I79" s="4">
        <v>28</v>
      </c>
      <c r="J79" s="4"/>
      <c r="K79" s="4"/>
      <c r="L79" s="96"/>
      <c r="M79" s="96"/>
      <c r="N79" s="64"/>
      <c r="O79" s="67"/>
      <c r="P79" s="67"/>
      <c r="Q79" s="91">
        <f t="shared" si="28"/>
        <v>0</v>
      </c>
      <c r="R79" s="93"/>
      <c r="S79" s="93"/>
      <c r="T79" s="93"/>
    </row>
    <row r="80" spans="1:20" ht="15">
      <c r="A80" s="199"/>
      <c r="B80" s="303"/>
      <c r="C80" s="329"/>
      <c r="D80" s="6">
        <v>2012</v>
      </c>
      <c r="E80" s="4">
        <f t="shared" si="26"/>
        <v>0</v>
      </c>
      <c r="F80" s="4"/>
      <c r="G80" s="4"/>
      <c r="H80" s="4"/>
      <c r="I80" s="4"/>
      <c r="J80" s="4"/>
      <c r="K80" s="4"/>
      <c r="L80" s="96"/>
      <c r="M80" s="96"/>
      <c r="N80" s="64"/>
      <c r="O80" s="67"/>
      <c r="P80" s="67"/>
      <c r="Q80" s="91">
        <f t="shared" si="28"/>
        <v>0</v>
      </c>
      <c r="R80" s="93"/>
      <c r="S80" s="93"/>
      <c r="T80" s="93"/>
    </row>
    <row r="81" spans="1:20" ht="15">
      <c r="A81" s="199"/>
      <c r="B81" s="303"/>
      <c r="C81" s="329"/>
      <c r="D81" s="6">
        <v>2013</v>
      </c>
      <c r="E81" s="4">
        <f t="shared" si="26"/>
        <v>0</v>
      </c>
      <c r="F81" s="4"/>
      <c r="G81" s="4"/>
      <c r="H81" s="4"/>
      <c r="I81" s="4"/>
      <c r="J81" s="4"/>
      <c r="K81" s="4"/>
      <c r="L81" s="96"/>
      <c r="M81" s="96"/>
      <c r="N81" s="64"/>
      <c r="O81" s="67"/>
      <c r="P81" s="67"/>
      <c r="Q81" s="91">
        <f t="shared" si="28"/>
        <v>0</v>
      </c>
      <c r="R81" s="93"/>
      <c r="S81" s="93"/>
      <c r="T81" s="93"/>
    </row>
    <row r="82" spans="1:20" ht="15">
      <c r="A82" s="199"/>
      <c r="B82" s="304"/>
      <c r="C82" s="329"/>
      <c r="D82" s="6">
        <v>2014</v>
      </c>
      <c r="E82" s="4">
        <f t="shared" si="26"/>
        <v>0</v>
      </c>
      <c r="F82" s="4"/>
      <c r="G82" s="4"/>
      <c r="H82" s="4"/>
      <c r="I82" s="4"/>
      <c r="J82" s="4"/>
      <c r="K82" s="4"/>
      <c r="L82" s="96"/>
      <c r="M82" s="96"/>
      <c r="N82" s="64"/>
      <c r="O82" s="67"/>
      <c r="P82" s="67"/>
      <c r="Q82" s="91">
        <f t="shared" si="28"/>
        <v>0</v>
      </c>
      <c r="R82" s="93"/>
      <c r="S82" s="93"/>
      <c r="T82" s="93"/>
    </row>
    <row r="83" spans="1:20" s="76" customFormat="1" ht="15.75">
      <c r="A83" s="223">
        <v>7</v>
      </c>
      <c r="B83" s="192" t="s">
        <v>186</v>
      </c>
      <c r="C83" s="192" t="s">
        <v>120</v>
      </c>
      <c r="D83" s="71" t="s">
        <v>24</v>
      </c>
      <c r="E83" s="78">
        <f aca="true" t="shared" si="31" ref="E83:E88">SUM(F83:K83)</f>
        <v>8.5</v>
      </c>
      <c r="F83" s="78">
        <f aca="true" t="shared" si="32" ref="F83:K83">SUM(F84:F88)</f>
        <v>0</v>
      </c>
      <c r="G83" s="78">
        <f t="shared" si="32"/>
        <v>0</v>
      </c>
      <c r="H83" s="78">
        <f t="shared" si="32"/>
        <v>0</v>
      </c>
      <c r="I83" s="78">
        <f t="shared" si="32"/>
        <v>5.9</v>
      </c>
      <c r="J83" s="78">
        <f t="shared" si="32"/>
        <v>2.5999999999999996</v>
      </c>
      <c r="K83" s="78">
        <f t="shared" si="32"/>
        <v>0</v>
      </c>
      <c r="L83" s="193" t="s">
        <v>122</v>
      </c>
      <c r="M83" s="193"/>
      <c r="N83" s="78">
        <f>SUM(N84:N88)</f>
        <v>0.9999999999999999</v>
      </c>
      <c r="O83" s="94">
        <f>SUM(O84:O88)</f>
        <v>8</v>
      </c>
      <c r="P83" s="94"/>
      <c r="Q83" s="78">
        <f aca="true" t="shared" si="33" ref="Q83:Q88">SUM(R83:T83)</f>
        <v>0</v>
      </c>
      <c r="R83" s="78">
        <f>SUM(R84:R88)</f>
        <v>0</v>
      </c>
      <c r="S83" s="78">
        <f>SUM(S84:S88)</f>
        <v>0</v>
      </c>
      <c r="T83" s="78">
        <f>SUM(T84:T88)</f>
        <v>0</v>
      </c>
    </row>
    <row r="84" spans="1:20" s="82" customFormat="1" ht="15">
      <c r="A84" s="223"/>
      <c r="B84" s="192"/>
      <c r="C84" s="192"/>
      <c r="D84" s="77">
        <v>2010</v>
      </c>
      <c r="E84" s="95">
        <f t="shared" si="31"/>
        <v>8.5</v>
      </c>
      <c r="F84" s="95"/>
      <c r="G84" s="95"/>
      <c r="H84" s="95"/>
      <c r="I84" s="95">
        <f>1.4+2.3+1.1+1.1</f>
        <v>5.9</v>
      </c>
      <c r="J84" s="95">
        <f>1.2+1.4</f>
        <v>2.5999999999999996</v>
      </c>
      <c r="K84" s="95"/>
      <c r="L84" s="193"/>
      <c r="M84" s="193"/>
      <c r="N84" s="73">
        <f>0.3+0.2+0.2+0.1+0.1+0.1</f>
        <v>0.9999999999999999</v>
      </c>
      <c r="O84" s="68">
        <v>8</v>
      </c>
      <c r="P84" s="68"/>
      <c r="Q84" s="78">
        <f t="shared" si="33"/>
        <v>0</v>
      </c>
      <c r="R84" s="79"/>
      <c r="S84" s="79"/>
      <c r="T84" s="79"/>
    </row>
    <row r="85" spans="1:20" s="82" customFormat="1" ht="15">
      <c r="A85" s="223"/>
      <c r="B85" s="192"/>
      <c r="C85" s="192"/>
      <c r="D85" s="77">
        <v>2011</v>
      </c>
      <c r="E85" s="95">
        <f t="shared" si="31"/>
        <v>0</v>
      </c>
      <c r="F85" s="95"/>
      <c r="G85" s="95"/>
      <c r="H85" s="95"/>
      <c r="I85" s="95"/>
      <c r="J85" s="95"/>
      <c r="K85" s="95"/>
      <c r="L85" s="193"/>
      <c r="M85" s="193"/>
      <c r="N85" s="73"/>
      <c r="O85" s="68"/>
      <c r="P85" s="68"/>
      <c r="Q85" s="78">
        <f t="shared" si="33"/>
        <v>0</v>
      </c>
      <c r="R85" s="79"/>
      <c r="S85" s="79"/>
      <c r="T85" s="79"/>
    </row>
    <row r="86" spans="1:20" s="82" customFormat="1" ht="15">
      <c r="A86" s="223"/>
      <c r="B86" s="192"/>
      <c r="C86" s="192"/>
      <c r="D86" s="77">
        <v>2012</v>
      </c>
      <c r="E86" s="95">
        <f t="shared" si="31"/>
        <v>0</v>
      </c>
      <c r="F86" s="95"/>
      <c r="G86" s="95"/>
      <c r="H86" s="95"/>
      <c r="I86" s="95"/>
      <c r="J86" s="95"/>
      <c r="K86" s="95"/>
      <c r="L86" s="193"/>
      <c r="M86" s="193"/>
      <c r="N86" s="73"/>
      <c r="O86" s="68"/>
      <c r="P86" s="68"/>
      <c r="Q86" s="78">
        <f t="shared" si="33"/>
        <v>0</v>
      </c>
      <c r="R86" s="79"/>
      <c r="S86" s="79"/>
      <c r="T86" s="79"/>
    </row>
    <row r="87" spans="1:20" s="82" customFormat="1" ht="15">
      <c r="A87" s="223"/>
      <c r="B87" s="192"/>
      <c r="C87" s="192"/>
      <c r="D87" s="77">
        <v>2013</v>
      </c>
      <c r="E87" s="95">
        <f t="shared" si="31"/>
        <v>0</v>
      </c>
      <c r="F87" s="95"/>
      <c r="G87" s="95"/>
      <c r="H87" s="95"/>
      <c r="I87" s="95"/>
      <c r="J87" s="95"/>
      <c r="K87" s="95"/>
      <c r="L87" s="193"/>
      <c r="M87" s="193"/>
      <c r="N87" s="73"/>
      <c r="O87" s="68"/>
      <c r="P87" s="68"/>
      <c r="Q87" s="78">
        <f t="shared" si="33"/>
        <v>0</v>
      </c>
      <c r="R87" s="79"/>
      <c r="S87" s="79"/>
      <c r="T87" s="79"/>
    </row>
    <row r="88" spans="1:20" s="82" customFormat="1" ht="15">
      <c r="A88" s="223"/>
      <c r="B88" s="192"/>
      <c r="C88" s="192"/>
      <c r="D88" s="77">
        <v>2014</v>
      </c>
      <c r="E88" s="95">
        <f t="shared" si="31"/>
        <v>0</v>
      </c>
      <c r="F88" s="95"/>
      <c r="G88" s="95"/>
      <c r="H88" s="95"/>
      <c r="I88" s="95"/>
      <c r="J88" s="95"/>
      <c r="K88" s="95"/>
      <c r="L88" s="193"/>
      <c r="M88" s="193"/>
      <c r="N88" s="73"/>
      <c r="O88" s="68"/>
      <c r="P88" s="68"/>
      <c r="Q88" s="78">
        <f t="shared" si="33"/>
        <v>0</v>
      </c>
      <c r="R88" s="79"/>
      <c r="S88" s="79"/>
      <c r="T88" s="79"/>
    </row>
    <row r="89" spans="1:25" ht="21.75" customHeight="1">
      <c r="A89" s="269" t="s">
        <v>200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1"/>
      <c r="U89" s="11"/>
      <c r="V89" s="12"/>
      <c r="W89" s="98"/>
      <c r="X89" s="98"/>
      <c r="Y89" s="98"/>
    </row>
    <row r="90" spans="1:20" s="60" customFormat="1" ht="15" customHeight="1">
      <c r="A90" s="202"/>
      <c r="B90" s="235" t="s">
        <v>26</v>
      </c>
      <c r="C90" s="235"/>
      <c r="D90" s="55">
        <v>2010</v>
      </c>
      <c r="E90" s="56">
        <f>SUM(F90:K90)</f>
        <v>672</v>
      </c>
      <c r="F90" s="56"/>
      <c r="G90" s="56"/>
      <c r="H90" s="56"/>
      <c r="I90" s="56">
        <f aca="true" t="shared" si="34" ref="I90:J93">I97</f>
        <v>112</v>
      </c>
      <c r="J90" s="56">
        <f>J97</f>
        <v>560</v>
      </c>
      <c r="K90" s="56"/>
      <c r="L90" s="195"/>
      <c r="M90" s="57"/>
      <c r="N90" s="56">
        <f aca="true" t="shared" si="35" ref="N90:O93">N97</f>
        <v>72.5</v>
      </c>
      <c r="O90" s="70">
        <f t="shared" si="35"/>
        <v>15</v>
      </c>
      <c r="P90" s="58"/>
      <c r="Q90" s="99">
        <f aca="true" t="shared" si="36" ref="Q90:T92">Q97</f>
        <v>0.35</v>
      </c>
      <c r="R90" s="56">
        <f t="shared" si="36"/>
        <v>0</v>
      </c>
      <c r="S90" s="99">
        <f t="shared" si="36"/>
        <v>0.21</v>
      </c>
      <c r="T90" s="99">
        <f t="shared" si="36"/>
        <v>0.14</v>
      </c>
    </row>
    <row r="91" spans="1:20" s="60" customFormat="1" ht="15" customHeight="1">
      <c r="A91" s="202"/>
      <c r="B91" s="235"/>
      <c r="C91" s="235"/>
      <c r="D91" s="55">
        <v>2011</v>
      </c>
      <c r="E91" s="56">
        <f>SUM(F91:K91)</f>
        <v>551</v>
      </c>
      <c r="F91" s="56"/>
      <c r="G91" s="56"/>
      <c r="H91" s="56"/>
      <c r="I91" s="56">
        <f t="shared" si="34"/>
        <v>92</v>
      </c>
      <c r="J91" s="56">
        <f t="shared" si="34"/>
        <v>459</v>
      </c>
      <c r="K91" s="56"/>
      <c r="L91" s="196"/>
      <c r="M91" s="57"/>
      <c r="N91" s="56">
        <f t="shared" si="35"/>
        <v>72.5</v>
      </c>
      <c r="O91" s="70">
        <f t="shared" si="35"/>
        <v>16</v>
      </c>
      <c r="P91" s="58"/>
      <c r="Q91" s="99">
        <f t="shared" si="36"/>
        <v>0.37</v>
      </c>
      <c r="R91" s="56">
        <f t="shared" si="36"/>
        <v>0</v>
      </c>
      <c r="S91" s="99">
        <f t="shared" si="36"/>
        <v>0.22</v>
      </c>
      <c r="T91" s="99">
        <f t="shared" si="36"/>
        <v>0.15</v>
      </c>
    </row>
    <row r="92" spans="1:20" s="60" customFormat="1" ht="15" customHeight="1">
      <c r="A92" s="202"/>
      <c r="B92" s="235"/>
      <c r="C92" s="235"/>
      <c r="D92" s="55">
        <v>2012</v>
      </c>
      <c r="E92" s="56">
        <f>SUM(F92:K92)</f>
        <v>274</v>
      </c>
      <c r="F92" s="56"/>
      <c r="G92" s="56"/>
      <c r="H92" s="56"/>
      <c r="I92" s="56">
        <f t="shared" si="34"/>
        <v>46</v>
      </c>
      <c r="J92" s="56">
        <f t="shared" si="34"/>
        <v>228</v>
      </c>
      <c r="K92" s="56"/>
      <c r="L92" s="196"/>
      <c r="M92" s="57"/>
      <c r="N92" s="56">
        <f t="shared" si="35"/>
        <v>72.5</v>
      </c>
      <c r="O92" s="70">
        <f t="shared" si="35"/>
        <v>10</v>
      </c>
      <c r="P92" s="58"/>
      <c r="Q92" s="99">
        <f t="shared" si="36"/>
        <v>0.23</v>
      </c>
      <c r="R92" s="56">
        <f t="shared" si="36"/>
        <v>0</v>
      </c>
      <c r="S92" s="99">
        <f t="shared" si="36"/>
        <v>0.14</v>
      </c>
      <c r="T92" s="99">
        <f t="shared" si="36"/>
        <v>0.09</v>
      </c>
    </row>
    <row r="93" spans="1:20" s="60" customFormat="1" ht="15" customHeight="1">
      <c r="A93" s="202"/>
      <c r="B93" s="235"/>
      <c r="C93" s="235"/>
      <c r="D93" s="55">
        <v>2013</v>
      </c>
      <c r="E93" s="56">
        <f>SUM(F93:K93)</f>
        <v>204</v>
      </c>
      <c r="F93" s="56"/>
      <c r="G93" s="56"/>
      <c r="H93" s="56"/>
      <c r="I93" s="56">
        <f t="shared" si="34"/>
        <v>34</v>
      </c>
      <c r="J93" s="56">
        <f t="shared" si="34"/>
        <v>170</v>
      </c>
      <c r="K93" s="56"/>
      <c r="L93" s="196"/>
      <c r="M93" s="57"/>
      <c r="N93" s="56">
        <f t="shared" si="35"/>
        <v>72.5</v>
      </c>
      <c r="O93" s="70">
        <f t="shared" si="35"/>
        <v>9</v>
      </c>
      <c r="P93" s="58"/>
      <c r="Q93" s="99">
        <f>Q100</f>
        <v>0.21</v>
      </c>
      <c r="R93" s="56">
        <f>R100</f>
        <v>0</v>
      </c>
      <c r="S93" s="99">
        <f>S100</f>
        <v>0.13</v>
      </c>
      <c r="T93" s="99">
        <f>T100</f>
        <v>0.08</v>
      </c>
    </row>
    <row r="94" spans="1:20" s="60" customFormat="1" ht="15" customHeight="1">
      <c r="A94" s="202"/>
      <c r="B94" s="235"/>
      <c r="C94" s="235"/>
      <c r="D94" s="55">
        <v>2014</v>
      </c>
      <c r="E94" s="56">
        <f>SUM(F94:K94)</f>
        <v>0</v>
      </c>
      <c r="F94" s="56"/>
      <c r="G94" s="56"/>
      <c r="H94" s="56"/>
      <c r="I94" s="56"/>
      <c r="J94" s="56"/>
      <c r="K94" s="56"/>
      <c r="L94" s="196"/>
      <c r="M94" s="57"/>
      <c r="N94" s="56">
        <f>N101</f>
        <v>0</v>
      </c>
      <c r="O94" s="70"/>
      <c r="P94" s="58"/>
      <c r="Q94" s="99"/>
      <c r="R94" s="56">
        <f>R101</f>
        <v>0</v>
      </c>
      <c r="S94" s="99">
        <f>S101</f>
        <v>0</v>
      </c>
      <c r="T94" s="99">
        <f>T101</f>
        <v>0</v>
      </c>
    </row>
    <row r="95" spans="1:20" s="63" customFormat="1" ht="15" customHeight="1">
      <c r="A95" s="202"/>
      <c r="B95" s="235"/>
      <c r="C95" s="235"/>
      <c r="D95" s="55" t="s">
        <v>22</v>
      </c>
      <c r="E95" s="56">
        <f aca="true" t="shared" si="37" ref="E95:K95">SUM(E90:E94)</f>
        <v>1701</v>
      </c>
      <c r="F95" s="56">
        <f t="shared" si="37"/>
        <v>0</v>
      </c>
      <c r="G95" s="56">
        <f t="shared" si="37"/>
        <v>0</v>
      </c>
      <c r="H95" s="56">
        <f t="shared" si="37"/>
        <v>0</v>
      </c>
      <c r="I95" s="56">
        <f t="shared" si="37"/>
        <v>284</v>
      </c>
      <c r="J95" s="56">
        <f t="shared" si="37"/>
        <v>1417</v>
      </c>
      <c r="K95" s="56">
        <f t="shared" si="37"/>
        <v>0</v>
      </c>
      <c r="L95" s="197"/>
      <c r="M95" s="61"/>
      <c r="N95" s="56">
        <f>SUM(N90:N94)</f>
        <v>290</v>
      </c>
      <c r="O95" s="70">
        <f>SUM(O90:O94)</f>
        <v>50</v>
      </c>
      <c r="P95" s="59"/>
      <c r="Q95" s="99">
        <f>SUM(R95:T95)</f>
        <v>1.1600000000000001</v>
      </c>
      <c r="R95" s="56">
        <f>SUM(R90:R94)</f>
        <v>0</v>
      </c>
      <c r="S95" s="99">
        <f>SUM(S90:S94)</f>
        <v>0.7000000000000001</v>
      </c>
      <c r="T95" s="99">
        <f>SUM(T90:T94)</f>
        <v>0.46</v>
      </c>
    </row>
    <row r="96" spans="1:20" s="101" customFormat="1" ht="15.75">
      <c r="A96" s="223">
        <v>8</v>
      </c>
      <c r="B96" s="192" t="s">
        <v>99</v>
      </c>
      <c r="C96" s="192" t="s">
        <v>98</v>
      </c>
      <c r="D96" s="71" t="s">
        <v>24</v>
      </c>
      <c r="E96" s="78">
        <f aca="true" t="shared" si="38" ref="E96:E101">SUM(F96:K96)</f>
        <v>1701</v>
      </c>
      <c r="F96" s="78">
        <f aca="true" t="shared" si="39" ref="F96:K96">SUM(F97:F101)</f>
        <v>0</v>
      </c>
      <c r="G96" s="78">
        <f t="shared" si="39"/>
        <v>0</v>
      </c>
      <c r="H96" s="78">
        <f t="shared" si="39"/>
        <v>0</v>
      </c>
      <c r="I96" s="78">
        <f t="shared" si="39"/>
        <v>284</v>
      </c>
      <c r="J96" s="78">
        <f t="shared" si="39"/>
        <v>1417</v>
      </c>
      <c r="K96" s="78">
        <f t="shared" si="39"/>
        <v>0</v>
      </c>
      <c r="L96" s="193" t="s">
        <v>122</v>
      </c>
      <c r="M96" s="333" t="s">
        <v>100</v>
      </c>
      <c r="N96" s="78">
        <f>SUM(N97:N101)</f>
        <v>290</v>
      </c>
      <c r="O96" s="94">
        <f>SUM(O97:O101)</f>
        <v>50</v>
      </c>
      <c r="P96" s="74"/>
      <c r="Q96" s="100">
        <f>SUM(Q97:Q101)</f>
        <v>1.16</v>
      </c>
      <c r="R96" s="78">
        <f>SUM(R97:R101)</f>
        <v>0</v>
      </c>
      <c r="S96" s="100">
        <f>SUM(S97:S101)</f>
        <v>0.7000000000000001</v>
      </c>
      <c r="T96" s="100">
        <f>SUM(T97:T101)</f>
        <v>0.46</v>
      </c>
    </row>
    <row r="97" spans="1:20" s="102" customFormat="1" ht="15">
      <c r="A97" s="223"/>
      <c r="B97" s="192"/>
      <c r="C97" s="192"/>
      <c r="D97" s="77">
        <v>2010</v>
      </c>
      <c r="E97" s="95">
        <f t="shared" si="38"/>
        <v>672</v>
      </c>
      <c r="F97" s="73"/>
      <c r="G97" s="73"/>
      <c r="H97" s="73"/>
      <c r="I97" s="73">
        <v>112</v>
      </c>
      <c r="J97" s="73">
        <v>560</v>
      </c>
      <c r="K97" s="79"/>
      <c r="L97" s="193"/>
      <c r="M97" s="334"/>
      <c r="N97" s="73">
        <v>72.5</v>
      </c>
      <c r="O97" s="80">
        <v>15</v>
      </c>
      <c r="P97" s="80"/>
      <c r="Q97" s="81">
        <v>0.35</v>
      </c>
      <c r="R97" s="81"/>
      <c r="S97" s="81">
        <v>0.21</v>
      </c>
      <c r="T97" s="81">
        <v>0.14</v>
      </c>
    </row>
    <row r="98" spans="1:20" s="102" customFormat="1" ht="15">
      <c r="A98" s="223"/>
      <c r="B98" s="192"/>
      <c r="C98" s="192"/>
      <c r="D98" s="77">
        <v>2011</v>
      </c>
      <c r="E98" s="95">
        <f t="shared" si="38"/>
        <v>551</v>
      </c>
      <c r="F98" s="73"/>
      <c r="G98" s="73"/>
      <c r="H98" s="73"/>
      <c r="I98" s="73">
        <v>92</v>
      </c>
      <c r="J98" s="73">
        <v>459</v>
      </c>
      <c r="K98" s="79"/>
      <c r="L98" s="193"/>
      <c r="M98" s="334"/>
      <c r="N98" s="73">
        <v>72.5</v>
      </c>
      <c r="O98" s="80">
        <v>16</v>
      </c>
      <c r="P98" s="80"/>
      <c r="Q98" s="81">
        <v>0.37</v>
      </c>
      <c r="R98" s="81"/>
      <c r="S98" s="81">
        <v>0.22</v>
      </c>
      <c r="T98" s="81">
        <v>0.15</v>
      </c>
    </row>
    <row r="99" spans="1:20" s="102" customFormat="1" ht="15">
      <c r="A99" s="223"/>
      <c r="B99" s="192"/>
      <c r="C99" s="192"/>
      <c r="D99" s="77">
        <v>2012</v>
      </c>
      <c r="E99" s="95">
        <f t="shared" si="38"/>
        <v>274</v>
      </c>
      <c r="F99" s="73"/>
      <c r="G99" s="73"/>
      <c r="H99" s="73"/>
      <c r="I99" s="73">
        <v>46</v>
      </c>
      <c r="J99" s="73">
        <v>228</v>
      </c>
      <c r="K99" s="79"/>
      <c r="L99" s="193"/>
      <c r="M99" s="334"/>
      <c r="N99" s="73">
        <v>72.5</v>
      </c>
      <c r="O99" s="80">
        <v>10</v>
      </c>
      <c r="P99" s="80"/>
      <c r="Q99" s="81">
        <v>0.23</v>
      </c>
      <c r="R99" s="81"/>
      <c r="S99" s="81">
        <v>0.14</v>
      </c>
      <c r="T99" s="81">
        <v>0.09</v>
      </c>
    </row>
    <row r="100" spans="1:20" s="102" customFormat="1" ht="15">
      <c r="A100" s="223"/>
      <c r="B100" s="192"/>
      <c r="C100" s="192"/>
      <c r="D100" s="77">
        <v>2013</v>
      </c>
      <c r="E100" s="95">
        <f t="shared" si="38"/>
        <v>204</v>
      </c>
      <c r="F100" s="73"/>
      <c r="G100" s="73"/>
      <c r="H100" s="73"/>
      <c r="I100" s="73">
        <v>34</v>
      </c>
      <c r="J100" s="73">
        <v>170</v>
      </c>
      <c r="K100" s="79"/>
      <c r="L100" s="193"/>
      <c r="M100" s="334"/>
      <c r="N100" s="73">
        <v>72.5</v>
      </c>
      <c r="O100" s="80">
        <v>9</v>
      </c>
      <c r="P100" s="80"/>
      <c r="Q100" s="81">
        <v>0.21</v>
      </c>
      <c r="R100" s="81"/>
      <c r="S100" s="81">
        <v>0.13</v>
      </c>
      <c r="T100" s="81">
        <v>0.08</v>
      </c>
    </row>
    <row r="101" spans="1:20" s="102" customFormat="1" ht="15">
      <c r="A101" s="223"/>
      <c r="B101" s="192"/>
      <c r="C101" s="192"/>
      <c r="D101" s="77">
        <v>2014</v>
      </c>
      <c r="E101" s="95">
        <f t="shared" si="38"/>
        <v>0</v>
      </c>
      <c r="F101" s="73"/>
      <c r="G101" s="73"/>
      <c r="H101" s="73"/>
      <c r="I101" s="73"/>
      <c r="J101" s="73"/>
      <c r="K101" s="79"/>
      <c r="L101" s="193"/>
      <c r="M101" s="335"/>
      <c r="N101" s="73"/>
      <c r="O101" s="80"/>
      <c r="P101" s="80"/>
      <c r="Q101" s="73"/>
      <c r="R101" s="73"/>
      <c r="S101" s="73"/>
      <c r="T101" s="73"/>
    </row>
    <row r="102" spans="1:25" ht="21.75" customHeight="1">
      <c r="A102" s="269" t="s">
        <v>201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1"/>
      <c r="U102" s="11"/>
      <c r="V102" s="12"/>
      <c r="W102" s="98"/>
      <c r="X102" s="98"/>
      <c r="Y102" s="98"/>
    </row>
    <row r="103" spans="1:20" s="60" customFormat="1" ht="15" customHeight="1">
      <c r="A103" s="204"/>
      <c r="B103" s="235" t="s">
        <v>26</v>
      </c>
      <c r="C103" s="235"/>
      <c r="D103" s="103">
        <v>2010</v>
      </c>
      <c r="E103" s="99">
        <f aca="true" t="shared" si="40" ref="E103:K103">E110+E116+E122+E128+E134+E140+E146+E152+E158+E164+E170+E176+E182+E188+E194+E200</f>
        <v>98.9</v>
      </c>
      <c r="F103" s="56">
        <f t="shared" si="40"/>
        <v>0</v>
      </c>
      <c r="G103" s="56">
        <f t="shared" si="40"/>
        <v>13.6</v>
      </c>
      <c r="H103" s="56">
        <f t="shared" si="40"/>
        <v>1.1</v>
      </c>
      <c r="I103" s="56">
        <f t="shared" si="40"/>
        <v>37.2</v>
      </c>
      <c r="J103" s="56">
        <f t="shared" si="40"/>
        <v>47</v>
      </c>
      <c r="K103" s="56">
        <f t="shared" si="40"/>
        <v>0</v>
      </c>
      <c r="L103" s="205"/>
      <c r="M103" s="205"/>
      <c r="N103" s="56">
        <f aca="true" t="shared" si="41" ref="N103:O107">N110+N116+N122+N128+N134+N140+N146+N152+N158+N164+N170+N176+N182+N188+N194+N200</f>
        <v>3.983333333333334</v>
      </c>
      <c r="O103" s="104">
        <f t="shared" si="41"/>
        <v>93</v>
      </c>
      <c r="P103" s="70"/>
      <c r="Q103" s="99">
        <f>R103+S103+T103</f>
        <v>2.71</v>
      </c>
      <c r="R103" s="56">
        <f aca="true" t="shared" si="42" ref="R103:T105">R110+R116+R122+R128+R134+R140+R146+R152+R158+R164+R170+R176+R182+R188+R194+R200</f>
        <v>0</v>
      </c>
      <c r="S103" s="99">
        <f t="shared" si="42"/>
        <v>1.6300000000000001</v>
      </c>
      <c r="T103" s="99">
        <f t="shared" si="42"/>
        <v>1.08</v>
      </c>
    </row>
    <row r="104" spans="1:20" s="60" customFormat="1" ht="15" customHeight="1">
      <c r="A104" s="204"/>
      <c r="B104" s="235"/>
      <c r="C104" s="235"/>
      <c r="D104" s="103">
        <v>2011</v>
      </c>
      <c r="E104" s="56">
        <f aca="true" t="shared" si="43" ref="E104:K106">E111+E117+E123+E129+E135+E141+E147+E153+E159+E165+E171+E177+E183+E189+E195+E201</f>
        <v>63.2</v>
      </c>
      <c r="F104" s="56">
        <f t="shared" si="43"/>
        <v>0</v>
      </c>
      <c r="G104" s="56">
        <f t="shared" si="43"/>
        <v>14</v>
      </c>
      <c r="H104" s="56">
        <f t="shared" si="43"/>
        <v>1.5</v>
      </c>
      <c r="I104" s="56">
        <f t="shared" si="43"/>
        <v>24.2</v>
      </c>
      <c r="J104" s="56">
        <f t="shared" si="43"/>
        <v>23.5</v>
      </c>
      <c r="K104" s="56">
        <f t="shared" si="43"/>
        <v>0</v>
      </c>
      <c r="L104" s="205"/>
      <c r="M104" s="205"/>
      <c r="N104" s="56">
        <f t="shared" si="41"/>
        <v>7.83</v>
      </c>
      <c r="O104" s="104">
        <f t="shared" si="41"/>
        <v>83</v>
      </c>
      <c r="P104" s="70"/>
      <c r="Q104" s="99">
        <f>R104+S104+T104</f>
        <v>4</v>
      </c>
      <c r="R104" s="56">
        <f t="shared" si="42"/>
        <v>0</v>
      </c>
      <c r="S104" s="99">
        <f t="shared" si="42"/>
        <v>2.4099999999999997</v>
      </c>
      <c r="T104" s="99">
        <f t="shared" si="42"/>
        <v>1.59</v>
      </c>
    </row>
    <row r="105" spans="1:20" s="60" customFormat="1" ht="15" customHeight="1">
      <c r="A105" s="204"/>
      <c r="B105" s="235"/>
      <c r="C105" s="235"/>
      <c r="D105" s="55">
        <v>2012</v>
      </c>
      <c r="E105" s="56">
        <f t="shared" si="43"/>
        <v>70.2</v>
      </c>
      <c r="F105" s="56">
        <f t="shared" si="43"/>
        <v>0</v>
      </c>
      <c r="G105" s="56">
        <f t="shared" si="43"/>
        <v>15</v>
      </c>
      <c r="H105" s="56">
        <f t="shared" si="43"/>
        <v>2</v>
      </c>
      <c r="I105" s="56">
        <f t="shared" si="43"/>
        <v>8.2</v>
      </c>
      <c r="J105" s="56">
        <f t="shared" si="43"/>
        <v>45</v>
      </c>
      <c r="K105" s="56">
        <f t="shared" si="43"/>
        <v>0</v>
      </c>
      <c r="L105" s="205"/>
      <c r="M105" s="205"/>
      <c r="N105" s="56">
        <f t="shared" si="41"/>
        <v>15.93</v>
      </c>
      <c r="O105" s="104">
        <f t="shared" si="41"/>
        <v>76</v>
      </c>
      <c r="P105" s="70"/>
      <c r="Q105" s="99">
        <f>R105+S105+T105</f>
        <v>5.639999999999999</v>
      </c>
      <c r="R105" s="56">
        <f t="shared" si="42"/>
        <v>0</v>
      </c>
      <c r="S105" s="99">
        <f t="shared" si="42"/>
        <v>3.419999999999999</v>
      </c>
      <c r="T105" s="99">
        <f t="shared" si="42"/>
        <v>2.2199999999999998</v>
      </c>
    </row>
    <row r="106" spans="1:20" s="60" customFormat="1" ht="15" customHeight="1">
      <c r="A106" s="204"/>
      <c r="B106" s="235"/>
      <c r="C106" s="235"/>
      <c r="D106" s="55">
        <v>2013</v>
      </c>
      <c r="E106" s="56">
        <f t="shared" si="43"/>
        <v>87.5</v>
      </c>
      <c r="F106" s="56">
        <f t="shared" si="43"/>
        <v>0</v>
      </c>
      <c r="G106" s="56">
        <f t="shared" si="43"/>
        <v>16</v>
      </c>
      <c r="H106" s="56">
        <f t="shared" si="43"/>
        <v>2.5</v>
      </c>
      <c r="I106" s="56">
        <f t="shared" si="43"/>
        <v>5</v>
      </c>
      <c r="J106" s="56">
        <f t="shared" si="43"/>
        <v>64</v>
      </c>
      <c r="K106" s="56">
        <f t="shared" si="43"/>
        <v>0</v>
      </c>
      <c r="L106" s="205"/>
      <c r="M106" s="205"/>
      <c r="N106" s="56">
        <f t="shared" si="41"/>
        <v>18.54</v>
      </c>
      <c r="O106" s="104">
        <f t="shared" si="41"/>
        <v>23</v>
      </c>
      <c r="P106" s="70"/>
      <c r="Q106" s="99">
        <f>R106+S106+T106</f>
        <v>5.699999999999999</v>
      </c>
      <c r="R106" s="56">
        <f aca="true" t="shared" si="44" ref="R106:T107">R113+R119+R125+R131+R137+R143+R149+R155+R161+R167+R173+R179+R185+R191+R197+R203</f>
        <v>0</v>
      </c>
      <c r="S106" s="99">
        <f t="shared" si="44"/>
        <v>3.4599999999999995</v>
      </c>
      <c r="T106" s="99">
        <f t="shared" si="44"/>
        <v>2.2399999999999998</v>
      </c>
    </row>
    <row r="107" spans="1:20" s="60" customFormat="1" ht="15" customHeight="1">
      <c r="A107" s="204"/>
      <c r="B107" s="235"/>
      <c r="C107" s="235"/>
      <c r="D107" s="55">
        <v>2014</v>
      </c>
      <c r="E107" s="56">
        <f>E114+E120+E126+E132+E138+E144+E150+E156+E162+E168+E174+E180+E186+E192+E198+E204</f>
        <v>105.5</v>
      </c>
      <c r="F107" s="56">
        <f aca="true" t="shared" si="45" ref="F107:K107">F114+F120+F126+F132+F138+F144+F150+F156+F162+F168+F174+F180+F186+F192+F198+F204</f>
        <v>0</v>
      </c>
      <c r="G107" s="56">
        <f t="shared" si="45"/>
        <v>17</v>
      </c>
      <c r="H107" s="56">
        <f t="shared" si="45"/>
        <v>2.5</v>
      </c>
      <c r="I107" s="56">
        <f t="shared" si="45"/>
        <v>4</v>
      </c>
      <c r="J107" s="56">
        <f t="shared" si="45"/>
        <v>82</v>
      </c>
      <c r="K107" s="56">
        <f t="shared" si="45"/>
        <v>0</v>
      </c>
      <c r="L107" s="205"/>
      <c r="M107" s="205"/>
      <c r="N107" s="56">
        <f t="shared" si="41"/>
        <v>19.65</v>
      </c>
      <c r="O107" s="104">
        <f t="shared" si="41"/>
        <v>60</v>
      </c>
      <c r="P107" s="70"/>
      <c r="Q107" s="99">
        <f>R107+S107+T107</f>
        <v>6.4799999999999995</v>
      </c>
      <c r="R107" s="56">
        <f t="shared" si="44"/>
        <v>0</v>
      </c>
      <c r="S107" s="99">
        <f t="shared" si="44"/>
        <v>3.9299999999999997</v>
      </c>
      <c r="T107" s="99">
        <f t="shared" si="44"/>
        <v>2.55</v>
      </c>
    </row>
    <row r="108" spans="1:20" s="60" customFormat="1" ht="15" customHeight="1">
      <c r="A108" s="204"/>
      <c r="B108" s="235"/>
      <c r="C108" s="235"/>
      <c r="D108" s="103" t="s">
        <v>22</v>
      </c>
      <c r="E108" s="61">
        <f>SUM(E103:E107)</f>
        <v>425.3</v>
      </c>
      <c r="F108" s="61">
        <f aca="true" t="shared" si="46" ref="F108:K108">SUM(F103:F107)</f>
        <v>0</v>
      </c>
      <c r="G108" s="61">
        <f t="shared" si="46"/>
        <v>75.6</v>
      </c>
      <c r="H108" s="61">
        <f t="shared" si="46"/>
        <v>9.6</v>
      </c>
      <c r="I108" s="61">
        <f t="shared" si="46"/>
        <v>78.60000000000001</v>
      </c>
      <c r="J108" s="61">
        <f t="shared" si="46"/>
        <v>261.5</v>
      </c>
      <c r="K108" s="61">
        <f t="shared" si="46"/>
        <v>0</v>
      </c>
      <c r="L108" s="205"/>
      <c r="M108" s="205"/>
      <c r="N108" s="105">
        <f>SUM(N103:N107)</f>
        <v>65.93333333333334</v>
      </c>
      <c r="O108" s="106">
        <f aca="true" t="shared" si="47" ref="O108:T108">SUM(O103:O107)</f>
        <v>335</v>
      </c>
      <c r="P108" s="59">
        <f t="shared" si="47"/>
        <v>0</v>
      </c>
      <c r="Q108" s="105">
        <f t="shared" si="47"/>
        <v>24.529999999999998</v>
      </c>
      <c r="R108" s="105">
        <f t="shared" si="47"/>
        <v>0</v>
      </c>
      <c r="S108" s="105">
        <f t="shared" si="47"/>
        <v>14.849999999999998</v>
      </c>
      <c r="T108" s="105">
        <f t="shared" si="47"/>
        <v>9.68</v>
      </c>
    </row>
    <row r="109" spans="1:25" s="9" customFormat="1" ht="15" customHeight="1">
      <c r="A109" s="179">
        <v>9</v>
      </c>
      <c r="B109" s="162" t="s">
        <v>30</v>
      </c>
      <c r="C109" s="199" t="s">
        <v>31</v>
      </c>
      <c r="D109" s="10" t="s">
        <v>24</v>
      </c>
      <c r="E109" s="2">
        <f aca="true" t="shared" si="48" ref="E109:K109">SUM(E110:E114)</f>
        <v>0.7</v>
      </c>
      <c r="F109" s="5">
        <f t="shared" si="48"/>
        <v>0</v>
      </c>
      <c r="G109" s="2">
        <f t="shared" si="48"/>
        <v>0.6</v>
      </c>
      <c r="H109" s="2">
        <f t="shared" si="48"/>
        <v>0.1</v>
      </c>
      <c r="I109" s="5">
        <f t="shared" si="48"/>
        <v>0</v>
      </c>
      <c r="J109" s="5">
        <f t="shared" si="48"/>
        <v>0</v>
      </c>
      <c r="K109" s="5">
        <f t="shared" si="48"/>
        <v>0</v>
      </c>
      <c r="L109" s="222"/>
      <c r="M109" s="222"/>
      <c r="N109" s="5">
        <f>SUM(N110:N114)</f>
        <v>0</v>
      </c>
      <c r="O109" s="5">
        <f>SUM(O110:O114)</f>
        <v>4</v>
      </c>
      <c r="P109" s="5">
        <f>SUM(P110:P114)</f>
        <v>20</v>
      </c>
      <c r="Q109" s="1">
        <v>0.06</v>
      </c>
      <c r="R109" s="1">
        <f>SUM(R110:R114)</f>
        <v>0</v>
      </c>
      <c r="S109" s="1">
        <v>0.04</v>
      </c>
      <c r="T109" s="1">
        <v>0.02</v>
      </c>
      <c r="U109" s="11"/>
      <c r="V109" s="12"/>
      <c r="W109" s="12"/>
      <c r="X109" s="12"/>
      <c r="Y109" s="12"/>
    </row>
    <row r="110" spans="1:25" s="9" customFormat="1" ht="15" customHeight="1">
      <c r="A110" s="160"/>
      <c r="B110" s="145"/>
      <c r="C110" s="199"/>
      <c r="D110" s="13">
        <v>2010</v>
      </c>
      <c r="E110" s="4">
        <f>SUM(F110:K110)</f>
        <v>0.7</v>
      </c>
      <c r="F110" s="15"/>
      <c r="G110" s="4">
        <v>0.6</v>
      </c>
      <c r="H110" s="4">
        <v>0.1</v>
      </c>
      <c r="I110" s="15"/>
      <c r="J110" s="15"/>
      <c r="K110" s="15"/>
      <c r="L110" s="222"/>
      <c r="M110" s="222"/>
      <c r="N110" s="7"/>
      <c r="O110" s="5">
        <v>4</v>
      </c>
      <c r="P110" s="5">
        <f>O110</f>
        <v>4</v>
      </c>
      <c r="Q110" s="2">
        <f>SUM(R110:T110)</f>
        <v>0</v>
      </c>
      <c r="R110" s="2"/>
      <c r="S110" s="2"/>
      <c r="T110" s="2"/>
      <c r="U110" s="11"/>
      <c r="V110" s="12"/>
      <c r="W110" s="12"/>
      <c r="X110" s="12"/>
      <c r="Y110" s="12"/>
    </row>
    <row r="111" spans="1:25" s="9" customFormat="1" ht="15" customHeight="1">
      <c r="A111" s="160"/>
      <c r="B111" s="145"/>
      <c r="C111" s="199"/>
      <c r="D111" s="13">
        <v>2011</v>
      </c>
      <c r="E111" s="4">
        <f>SUM(F111:K111)</f>
        <v>0</v>
      </c>
      <c r="F111" s="15"/>
      <c r="G111" s="15"/>
      <c r="H111" s="15"/>
      <c r="I111" s="15"/>
      <c r="J111" s="15"/>
      <c r="K111" s="15"/>
      <c r="L111" s="222"/>
      <c r="M111" s="222"/>
      <c r="N111" s="7"/>
      <c r="O111" s="5"/>
      <c r="P111" s="5">
        <f>P110+O111</f>
        <v>4</v>
      </c>
      <c r="Q111" s="2">
        <f>SUM(R111:T111)</f>
        <v>0</v>
      </c>
      <c r="R111" s="2"/>
      <c r="S111" s="2"/>
      <c r="T111" s="2"/>
      <c r="U111" s="11"/>
      <c r="V111" s="12"/>
      <c r="W111" s="12"/>
      <c r="X111" s="12"/>
      <c r="Y111" s="12"/>
    </row>
    <row r="112" spans="1:25" s="9" customFormat="1" ht="15" customHeight="1">
      <c r="A112" s="160"/>
      <c r="B112" s="145"/>
      <c r="C112" s="199"/>
      <c r="D112" s="13">
        <v>2012</v>
      </c>
      <c r="E112" s="4">
        <f>SUM(F112:K112)</f>
        <v>0</v>
      </c>
      <c r="F112" s="15"/>
      <c r="G112" s="15"/>
      <c r="H112" s="15"/>
      <c r="I112" s="15"/>
      <c r="J112" s="15"/>
      <c r="K112" s="15"/>
      <c r="L112" s="222"/>
      <c r="M112" s="222"/>
      <c r="N112" s="7"/>
      <c r="O112" s="5"/>
      <c r="P112" s="5">
        <f>P111+O112</f>
        <v>4</v>
      </c>
      <c r="Q112" s="2">
        <f>SUM(R112:T112)</f>
        <v>0</v>
      </c>
      <c r="R112" s="2"/>
      <c r="S112" s="2"/>
      <c r="T112" s="2"/>
      <c r="U112" s="11"/>
      <c r="V112" s="12"/>
      <c r="W112" s="12"/>
      <c r="X112" s="12"/>
      <c r="Y112" s="12"/>
    </row>
    <row r="113" spans="1:25" s="9" customFormat="1" ht="15" customHeight="1">
      <c r="A113" s="160"/>
      <c r="B113" s="145"/>
      <c r="C113" s="199"/>
      <c r="D113" s="13">
        <v>2013</v>
      </c>
      <c r="E113" s="4">
        <f>SUM(F113:K113)</f>
        <v>0</v>
      </c>
      <c r="F113" s="15"/>
      <c r="G113" s="15"/>
      <c r="H113" s="15"/>
      <c r="I113" s="15"/>
      <c r="J113" s="15"/>
      <c r="K113" s="15"/>
      <c r="L113" s="222"/>
      <c r="M113" s="222"/>
      <c r="N113" s="7"/>
      <c r="O113" s="5"/>
      <c r="P113" s="5">
        <f>P112+O113</f>
        <v>4</v>
      </c>
      <c r="Q113" s="2">
        <f>SUM(R113:T113)</f>
        <v>0</v>
      </c>
      <c r="R113" s="2"/>
      <c r="S113" s="2"/>
      <c r="T113" s="2"/>
      <c r="U113" s="11"/>
      <c r="V113" s="12"/>
      <c r="W113" s="12"/>
      <c r="X113" s="12"/>
      <c r="Y113" s="12"/>
    </row>
    <row r="114" spans="1:25" s="9" customFormat="1" ht="15" customHeight="1">
      <c r="A114" s="161"/>
      <c r="B114" s="141"/>
      <c r="C114" s="199"/>
      <c r="D114" s="13">
        <v>2014</v>
      </c>
      <c r="E114" s="4">
        <f>SUM(F114:K114)</f>
        <v>0</v>
      </c>
      <c r="F114" s="15"/>
      <c r="G114" s="15"/>
      <c r="H114" s="15"/>
      <c r="I114" s="15"/>
      <c r="J114" s="15"/>
      <c r="K114" s="15"/>
      <c r="L114" s="222"/>
      <c r="M114" s="222"/>
      <c r="N114" s="7"/>
      <c r="O114" s="5"/>
      <c r="P114" s="5">
        <f>P113+O114</f>
        <v>4</v>
      </c>
      <c r="Q114" s="2">
        <f>SUM(R114:T114)</f>
        <v>0</v>
      </c>
      <c r="R114" s="2"/>
      <c r="S114" s="2"/>
      <c r="T114" s="2"/>
      <c r="U114" s="11"/>
      <c r="V114" s="12"/>
      <c r="W114" s="12"/>
      <c r="X114" s="12"/>
      <c r="Y114" s="12"/>
    </row>
    <row r="115" spans="1:25" s="9" customFormat="1" ht="15" customHeight="1">
      <c r="A115" s="179">
        <v>10</v>
      </c>
      <c r="B115" s="162" t="s">
        <v>32</v>
      </c>
      <c r="C115" s="199"/>
      <c r="D115" s="10" t="s">
        <v>24</v>
      </c>
      <c r="E115" s="2">
        <f aca="true" t="shared" si="49" ref="E115:K115">SUM(E116:E120)</f>
        <v>30.5</v>
      </c>
      <c r="F115" s="5">
        <f t="shared" si="49"/>
        <v>0</v>
      </c>
      <c r="G115" s="2">
        <f t="shared" si="49"/>
        <v>25</v>
      </c>
      <c r="H115" s="2">
        <f t="shared" si="49"/>
        <v>5.5</v>
      </c>
      <c r="I115" s="5">
        <f t="shared" si="49"/>
        <v>0</v>
      </c>
      <c r="J115" s="5">
        <f t="shared" si="49"/>
        <v>0</v>
      </c>
      <c r="K115" s="5">
        <f t="shared" si="49"/>
        <v>0</v>
      </c>
      <c r="L115" s="203"/>
      <c r="M115" s="203"/>
      <c r="N115" s="2">
        <f aca="true" t="shared" si="50" ref="N115:T115">SUM(N116:N120)</f>
        <v>0</v>
      </c>
      <c r="O115" s="5">
        <f t="shared" si="50"/>
        <v>0</v>
      </c>
      <c r="P115" s="5">
        <f t="shared" si="50"/>
        <v>0</v>
      </c>
      <c r="Q115" s="2">
        <f t="shared" si="50"/>
        <v>0</v>
      </c>
      <c r="R115" s="2">
        <f t="shared" si="50"/>
        <v>0</v>
      </c>
      <c r="S115" s="2">
        <f t="shared" si="50"/>
        <v>0</v>
      </c>
      <c r="T115" s="2">
        <f t="shared" si="50"/>
        <v>0</v>
      </c>
      <c r="U115" s="11"/>
      <c r="V115" s="12"/>
      <c r="W115" s="12"/>
      <c r="X115" s="12"/>
      <c r="Y115" s="12"/>
    </row>
    <row r="116" spans="1:25" s="9" customFormat="1" ht="21.75" customHeight="1">
      <c r="A116" s="160"/>
      <c r="B116" s="145"/>
      <c r="C116" s="199"/>
      <c r="D116" s="13">
        <v>2010</v>
      </c>
      <c r="E116" s="4">
        <f>SUM(F116:K116)</f>
        <v>3.5</v>
      </c>
      <c r="F116" s="15"/>
      <c r="G116" s="4">
        <v>3</v>
      </c>
      <c r="H116" s="4">
        <v>0.5</v>
      </c>
      <c r="I116" s="15"/>
      <c r="J116" s="15"/>
      <c r="K116" s="15"/>
      <c r="L116" s="203"/>
      <c r="M116" s="203"/>
      <c r="N116" s="7"/>
      <c r="O116" s="8"/>
      <c r="P116" s="5">
        <f>O116</f>
        <v>0</v>
      </c>
      <c r="Q116" s="2">
        <f>SUM(R116:T116)</f>
        <v>0</v>
      </c>
      <c r="R116" s="2"/>
      <c r="S116" s="2"/>
      <c r="T116" s="2"/>
      <c r="U116" s="11"/>
      <c r="V116" s="12"/>
      <c r="W116" s="12"/>
      <c r="X116" s="12"/>
      <c r="Y116" s="12"/>
    </row>
    <row r="117" spans="1:25" s="9" customFormat="1" ht="20.25" customHeight="1">
      <c r="A117" s="160"/>
      <c r="B117" s="145"/>
      <c r="C117" s="199"/>
      <c r="D117" s="13">
        <v>2011</v>
      </c>
      <c r="E117" s="4">
        <f>SUM(F117:K117)</f>
        <v>5</v>
      </c>
      <c r="F117" s="15"/>
      <c r="G117" s="15">
        <v>4</v>
      </c>
      <c r="H117" s="15">
        <v>1</v>
      </c>
      <c r="I117" s="15"/>
      <c r="J117" s="15"/>
      <c r="K117" s="15"/>
      <c r="L117" s="203"/>
      <c r="M117" s="203"/>
      <c r="N117" s="7"/>
      <c r="O117" s="8"/>
      <c r="P117" s="5">
        <f>P116+O117</f>
        <v>0</v>
      </c>
      <c r="Q117" s="2">
        <f>SUM(R117:T117)</f>
        <v>0</v>
      </c>
      <c r="R117" s="2"/>
      <c r="S117" s="2"/>
      <c r="T117" s="2"/>
      <c r="U117" s="11"/>
      <c r="V117" s="12"/>
      <c r="W117" s="12"/>
      <c r="X117" s="12"/>
      <c r="Y117" s="12"/>
    </row>
    <row r="118" spans="1:25" s="9" customFormat="1" ht="17.25" customHeight="1">
      <c r="A118" s="160"/>
      <c r="B118" s="145"/>
      <c r="C118" s="199"/>
      <c r="D118" s="13">
        <v>2012</v>
      </c>
      <c r="E118" s="4">
        <f>SUM(F118:K118)</f>
        <v>6</v>
      </c>
      <c r="F118" s="15"/>
      <c r="G118" s="15">
        <v>5</v>
      </c>
      <c r="H118" s="15">
        <v>1</v>
      </c>
      <c r="I118" s="15"/>
      <c r="J118" s="15"/>
      <c r="K118" s="15"/>
      <c r="L118" s="203"/>
      <c r="M118" s="203"/>
      <c r="N118" s="7"/>
      <c r="O118" s="8"/>
      <c r="P118" s="5">
        <f>P117+O118</f>
        <v>0</v>
      </c>
      <c r="Q118" s="2">
        <f>SUM(R118:T118)</f>
        <v>0</v>
      </c>
      <c r="R118" s="2"/>
      <c r="S118" s="2"/>
      <c r="T118" s="2"/>
      <c r="U118" s="11"/>
      <c r="V118" s="12"/>
      <c r="W118" s="12"/>
      <c r="X118" s="12"/>
      <c r="Y118" s="12"/>
    </row>
    <row r="119" spans="1:25" s="9" customFormat="1" ht="17.25" customHeight="1">
      <c r="A119" s="160"/>
      <c r="B119" s="145"/>
      <c r="C119" s="199"/>
      <c r="D119" s="13">
        <v>2013</v>
      </c>
      <c r="E119" s="4">
        <f>SUM(F119:K119)</f>
        <v>7.5</v>
      </c>
      <c r="F119" s="15"/>
      <c r="G119" s="4">
        <v>6</v>
      </c>
      <c r="H119" s="4">
        <v>1.5</v>
      </c>
      <c r="I119" s="15"/>
      <c r="J119" s="15"/>
      <c r="K119" s="15"/>
      <c r="L119" s="203"/>
      <c r="M119" s="203"/>
      <c r="N119" s="7"/>
      <c r="O119" s="8"/>
      <c r="P119" s="5">
        <f>P118+O119</f>
        <v>0</v>
      </c>
      <c r="Q119" s="2">
        <f>SUM(R119:T119)</f>
        <v>0</v>
      </c>
      <c r="R119" s="2"/>
      <c r="S119" s="2"/>
      <c r="T119" s="2"/>
      <c r="U119" s="11"/>
      <c r="V119" s="12"/>
      <c r="W119" s="12"/>
      <c r="X119" s="12"/>
      <c r="Y119" s="12"/>
    </row>
    <row r="120" spans="1:25" s="9" customFormat="1" ht="17.25" customHeight="1">
      <c r="A120" s="161"/>
      <c r="B120" s="141"/>
      <c r="C120" s="199"/>
      <c r="D120" s="13">
        <v>2014</v>
      </c>
      <c r="E120" s="4">
        <f>SUM(F120:K120)</f>
        <v>8.5</v>
      </c>
      <c r="F120" s="15"/>
      <c r="G120" s="4">
        <v>7</v>
      </c>
      <c r="H120" s="4">
        <v>1.5</v>
      </c>
      <c r="I120" s="15"/>
      <c r="J120" s="15"/>
      <c r="K120" s="15"/>
      <c r="L120" s="203"/>
      <c r="M120" s="203"/>
      <c r="N120" s="7"/>
      <c r="O120" s="8"/>
      <c r="P120" s="5">
        <f>P119+O120</f>
        <v>0</v>
      </c>
      <c r="Q120" s="2">
        <f>SUM(R120:T120)</f>
        <v>0</v>
      </c>
      <c r="R120" s="2"/>
      <c r="S120" s="2"/>
      <c r="T120" s="2"/>
      <c r="U120" s="11"/>
      <c r="V120" s="12"/>
      <c r="W120" s="12"/>
      <c r="X120" s="12"/>
      <c r="Y120" s="12"/>
    </row>
    <row r="121" spans="1:25" s="9" customFormat="1" ht="17.25" customHeight="1">
      <c r="A121" s="179">
        <v>11</v>
      </c>
      <c r="B121" s="162" t="s">
        <v>33</v>
      </c>
      <c r="C121" s="199"/>
      <c r="D121" s="10" t="s">
        <v>24</v>
      </c>
      <c r="E121" s="2">
        <f>SUM(E122:E126)</f>
        <v>54</v>
      </c>
      <c r="F121" s="5">
        <f>SUM(F122:F126)</f>
        <v>0</v>
      </c>
      <c r="G121" s="5">
        <f>SUM(G122:G126)</f>
        <v>50</v>
      </c>
      <c r="H121" s="5">
        <f>SUM(H122:H126)</f>
        <v>4</v>
      </c>
      <c r="I121" s="5">
        <f>SUM(I123:I126)</f>
        <v>0</v>
      </c>
      <c r="J121" s="5">
        <f>SUM(J123:J126)</f>
        <v>0</v>
      </c>
      <c r="K121" s="5">
        <f>SUM(K123:K126)</f>
        <v>0</v>
      </c>
      <c r="L121" s="203"/>
      <c r="M121" s="203"/>
      <c r="N121" s="2">
        <f aca="true" t="shared" si="51" ref="N121:T121">SUM(N122:N126)</f>
        <v>0</v>
      </c>
      <c r="O121" s="5">
        <f t="shared" si="51"/>
        <v>0</v>
      </c>
      <c r="P121" s="5">
        <f t="shared" si="51"/>
        <v>0</v>
      </c>
      <c r="Q121" s="2">
        <f t="shared" si="51"/>
        <v>0</v>
      </c>
      <c r="R121" s="2">
        <f t="shared" si="51"/>
        <v>0</v>
      </c>
      <c r="S121" s="2">
        <f t="shared" si="51"/>
        <v>0</v>
      </c>
      <c r="T121" s="2">
        <f t="shared" si="51"/>
        <v>0</v>
      </c>
      <c r="U121" s="11"/>
      <c r="V121" s="12"/>
      <c r="W121" s="12"/>
      <c r="X121" s="12"/>
      <c r="Y121" s="12"/>
    </row>
    <row r="122" spans="1:25" s="9" customFormat="1" ht="17.25" customHeight="1">
      <c r="A122" s="160"/>
      <c r="B122" s="145"/>
      <c r="C122" s="199"/>
      <c r="D122" s="13">
        <v>2010</v>
      </c>
      <c r="E122" s="4">
        <f>SUM(F122:K122)</f>
        <v>10.5</v>
      </c>
      <c r="F122" s="15"/>
      <c r="G122" s="4">
        <v>10</v>
      </c>
      <c r="H122" s="4">
        <v>0.5</v>
      </c>
      <c r="I122" s="16"/>
      <c r="J122" s="16"/>
      <c r="K122" s="16"/>
      <c r="L122" s="203"/>
      <c r="M122" s="203"/>
      <c r="N122" s="7"/>
      <c r="O122" s="8"/>
      <c r="P122" s="5">
        <f>O122</f>
        <v>0</v>
      </c>
      <c r="Q122" s="2">
        <f>SUM(R122:T122)</f>
        <v>0</v>
      </c>
      <c r="R122" s="2"/>
      <c r="S122" s="2"/>
      <c r="T122" s="2"/>
      <c r="U122" s="11"/>
      <c r="V122" s="12"/>
      <c r="W122" s="12"/>
      <c r="X122" s="12"/>
      <c r="Y122" s="12"/>
    </row>
    <row r="123" spans="1:25" s="9" customFormat="1" ht="17.25" customHeight="1">
      <c r="A123" s="160"/>
      <c r="B123" s="145"/>
      <c r="C123" s="199"/>
      <c r="D123" s="13">
        <v>2011</v>
      </c>
      <c r="E123" s="4">
        <f>SUM(F123:K123)</f>
        <v>10.5</v>
      </c>
      <c r="F123" s="15"/>
      <c r="G123" s="4">
        <v>10</v>
      </c>
      <c r="H123" s="4">
        <v>0.5</v>
      </c>
      <c r="I123" s="15"/>
      <c r="J123" s="15"/>
      <c r="K123" s="15"/>
      <c r="L123" s="203"/>
      <c r="M123" s="203"/>
      <c r="N123" s="7"/>
      <c r="O123" s="8"/>
      <c r="P123" s="5">
        <f>P122+O123</f>
        <v>0</v>
      </c>
      <c r="Q123" s="2">
        <f>SUM(R123:T123)</f>
        <v>0</v>
      </c>
      <c r="R123" s="2"/>
      <c r="S123" s="2"/>
      <c r="T123" s="2"/>
      <c r="U123" s="11"/>
      <c r="V123" s="12"/>
      <c r="W123" s="12"/>
      <c r="X123" s="12"/>
      <c r="Y123" s="12"/>
    </row>
    <row r="124" spans="1:25" s="9" customFormat="1" ht="17.25" customHeight="1">
      <c r="A124" s="160"/>
      <c r="B124" s="145"/>
      <c r="C124" s="199"/>
      <c r="D124" s="13">
        <v>2012</v>
      </c>
      <c r="E124" s="4">
        <f>SUM(F124:K124)</f>
        <v>11</v>
      </c>
      <c r="F124" s="15"/>
      <c r="G124" s="4">
        <v>10</v>
      </c>
      <c r="H124" s="4">
        <v>1</v>
      </c>
      <c r="I124" s="15"/>
      <c r="J124" s="15"/>
      <c r="K124" s="15"/>
      <c r="L124" s="203"/>
      <c r="M124" s="203"/>
      <c r="N124" s="7"/>
      <c r="O124" s="8"/>
      <c r="P124" s="5">
        <f>P123+O124</f>
        <v>0</v>
      </c>
      <c r="Q124" s="2">
        <f>SUM(R124:T124)</f>
        <v>0</v>
      </c>
      <c r="R124" s="2"/>
      <c r="S124" s="2"/>
      <c r="T124" s="2"/>
      <c r="U124" s="11"/>
      <c r="V124" s="12"/>
      <c r="W124" s="12"/>
      <c r="X124" s="12"/>
      <c r="Y124" s="12"/>
    </row>
    <row r="125" spans="1:25" s="9" customFormat="1" ht="17.25" customHeight="1">
      <c r="A125" s="160"/>
      <c r="B125" s="145"/>
      <c r="C125" s="199"/>
      <c r="D125" s="13">
        <v>2013</v>
      </c>
      <c r="E125" s="4">
        <f>SUM(F125:K125)</f>
        <v>11</v>
      </c>
      <c r="F125" s="15"/>
      <c r="G125" s="4">
        <v>10</v>
      </c>
      <c r="H125" s="4">
        <v>1</v>
      </c>
      <c r="I125" s="15"/>
      <c r="J125" s="15"/>
      <c r="K125" s="15"/>
      <c r="L125" s="203"/>
      <c r="M125" s="203"/>
      <c r="N125" s="7"/>
      <c r="O125" s="8"/>
      <c r="P125" s="5">
        <f>P124+O125</f>
        <v>0</v>
      </c>
      <c r="Q125" s="2">
        <f>SUM(R125:T125)</f>
        <v>0</v>
      </c>
      <c r="R125" s="2"/>
      <c r="S125" s="2"/>
      <c r="T125" s="2"/>
      <c r="U125" s="11"/>
      <c r="V125" s="12"/>
      <c r="W125" s="12"/>
      <c r="X125" s="12"/>
      <c r="Y125" s="12"/>
    </row>
    <row r="126" spans="1:25" s="9" customFormat="1" ht="15">
      <c r="A126" s="161"/>
      <c r="B126" s="141"/>
      <c r="C126" s="199"/>
      <c r="D126" s="13">
        <v>2014</v>
      </c>
      <c r="E126" s="4">
        <f>SUM(F126:K126)</f>
        <v>11</v>
      </c>
      <c r="F126" s="15"/>
      <c r="G126" s="4">
        <v>10</v>
      </c>
      <c r="H126" s="4">
        <v>1</v>
      </c>
      <c r="I126" s="15">
        <v>0</v>
      </c>
      <c r="J126" s="15">
        <v>0</v>
      </c>
      <c r="K126" s="15">
        <v>0</v>
      </c>
      <c r="L126" s="203"/>
      <c r="M126" s="203"/>
      <c r="N126" s="7"/>
      <c r="O126" s="8"/>
      <c r="P126" s="5">
        <f>P125+O126</f>
        <v>0</v>
      </c>
      <c r="Q126" s="2">
        <f>SUM(R126:T126)</f>
        <v>0</v>
      </c>
      <c r="R126" s="2"/>
      <c r="S126" s="2"/>
      <c r="T126" s="2"/>
      <c r="U126" s="11"/>
      <c r="V126" s="12"/>
      <c r="W126" s="12"/>
      <c r="X126" s="12"/>
      <c r="Y126" s="12"/>
    </row>
    <row r="127" spans="1:25" s="9" customFormat="1" ht="21.75" customHeight="1">
      <c r="A127" s="179">
        <v>12</v>
      </c>
      <c r="B127" s="162" t="s">
        <v>34</v>
      </c>
      <c r="C127" s="199"/>
      <c r="D127" s="10" t="s">
        <v>24</v>
      </c>
      <c r="E127" s="2">
        <f aca="true" t="shared" si="52" ref="E127:K127">SUM(E128:E132)</f>
        <v>50</v>
      </c>
      <c r="F127" s="5">
        <f t="shared" si="52"/>
        <v>0</v>
      </c>
      <c r="G127" s="5">
        <f t="shared" si="52"/>
        <v>0</v>
      </c>
      <c r="H127" s="5">
        <f t="shared" si="52"/>
        <v>0</v>
      </c>
      <c r="I127" s="5">
        <f t="shared" si="52"/>
        <v>0</v>
      </c>
      <c r="J127" s="2">
        <f t="shared" si="52"/>
        <v>50</v>
      </c>
      <c r="K127" s="5">
        <f t="shared" si="52"/>
        <v>0</v>
      </c>
      <c r="L127" s="203"/>
      <c r="M127" s="203"/>
      <c r="N127" s="2">
        <f>SUM(N128:N132)</f>
        <v>0</v>
      </c>
      <c r="O127" s="5">
        <f aca="true" t="shared" si="53" ref="O127:T127">SUM(O128:O132)</f>
        <v>0</v>
      </c>
      <c r="P127" s="5">
        <f t="shared" si="53"/>
        <v>0</v>
      </c>
      <c r="Q127" s="2">
        <f t="shared" si="53"/>
        <v>0</v>
      </c>
      <c r="R127" s="2">
        <f t="shared" si="53"/>
        <v>0</v>
      </c>
      <c r="S127" s="2">
        <f t="shared" si="53"/>
        <v>0</v>
      </c>
      <c r="T127" s="2">
        <f t="shared" si="53"/>
        <v>0</v>
      </c>
      <c r="U127" s="11"/>
      <c r="V127" s="12"/>
      <c r="W127" s="12"/>
      <c r="X127" s="12"/>
      <c r="Y127" s="12"/>
    </row>
    <row r="128" spans="1:25" s="9" customFormat="1" ht="15">
      <c r="A128" s="160"/>
      <c r="B128" s="145"/>
      <c r="C128" s="199"/>
      <c r="D128" s="13">
        <v>2010</v>
      </c>
      <c r="E128" s="4">
        <f>SUM(F128:K128)</f>
        <v>10</v>
      </c>
      <c r="F128" s="15"/>
      <c r="G128" s="15"/>
      <c r="H128" s="15"/>
      <c r="I128" s="15"/>
      <c r="J128" s="4">
        <v>10</v>
      </c>
      <c r="K128" s="15"/>
      <c r="L128" s="203"/>
      <c r="M128" s="203"/>
      <c r="N128" s="14"/>
      <c r="O128" s="8"/>
      <c r="P128" s="5">
        <f>O128</f>
        <v>0</v>
      </c>
      <c r="Q128" s="2">
        <f>SUM(R128:T128)</f>
        <v>0</v>
      </c>
      <c r="R128" s="2"/>
      <c r="S128" s="2"/>
      <c r="T128" s="2"/>
      <c r="U128" s="11"/>
      <c r="V128" s="12"/>
      <c r="W128" s="12"/>
      <c r="X128" s="12"/>
      <c r="Y128" s="12"/>
    </row>
    <row r="129" spans="1:25" s="9" customFormat="1" ht="15">
      <c r="A129" s="160"/>
      <c r="B129" s="145"/>
      <c r="C129" s="199"/>
      <c r="D129" s="13">
        <v>2011</v>
      </c>
      <c r="E129" s="4">
        <f>SUM(F129:K129)</f>
        <v>10</v>
      </c>
      <c r="F129" s="15"/>
      <c r="G129" s="15"/>
      <c r="H129" s="15"/>
      <c r="I129" s="15"/>
      <c r="J129" s="4">
        <v>10</v>
      </c>
      <c r="K129" s="15"/>
      <c r="L129" s="203"/>
      <c r="M129" s="203"/>
      <c r="N129" s="14"/>
      <c r="O129" s="8"/>
      <c r="P129" s="5">
        <f>P128+O129</f>
        <v>0</v>
      </c>
      <c r="Q129" s="2">
        <f>SUM(R129:T129)</f>
        <v>0</v>
      </c>
      <c r="R129" s="2"/>
      <c r="S129" s="2"/>
      <c r="T129" s="2"/>
      <c r="U129" s="11"/>
      <c r="V129" s="12"/>
      <c r="W129" s="12"/>
      <c r="X129" s="12"/>
      <c r="Y129" s="12"/>
    </row>
    <row r="130" spans="1:25" s="9" customFormat="1" ht="21.75" customHeight="1">
      <c r="A130" s="160"/>
      <c r="B130" s="145"/>
      <c r="C130" s="199"/>
      <c r="D130" s="13">
        <v>2012</v>
      </c>
      <c r="E130" s="4">
        <f>SUM(F130:K130)</f>
        <v>10</v>
      </c>
      <c r="F130" s="15"/>
      <c r="G130" s="15"/>
      <c r="H130" s="15"/>
      <c r="I130" s="15"/>
      <c r="J130" s="4">
        <v>10</v>
      </c>
      <c r="K130" s="15"/>
      <c r="L130" s="203"/>
      <c r="M130" s="203"/>
      <c r="N130" s="14"/>
      <c r="O130" s="8"/>
      <c r="P130" s="5">
        <f>P129+O130</f>
        <v>0</v>
      </c>
      <c r="Q130" s="2">
        <f>SUM(R130:T130)</f>
        <v>0</v>
      </c>
      <c r="R130" s="2"/>
      <c r="S130" s="2"/>
      <c r="T130" s="2"/>
      <c r="U130" s="11"/>
      <c r="V130" s="12"/>
      <c r="W130" s="12"/>
      <c r="X130" s="12"/>
      <c r="Y130" s="12"/>
    </row>
    <row r="131" spans="1:25" s="9" customFormat="1" ht="15">
      <c r="A131" s="160"/>
      <c r="B131" s="145"/>
      <c r="C131" s="199"/>
      <c r="D131" s="13">
        <v>2013</v>
      </c>
      <c r="E131" s="4">
        <f>SUM(F131:K131)</f>
        <v>10</v>
      </c>
      <c r="F131" s="15"/>
      <c r="G131" s="15"/>
      <c r="H131" s="15"/>
      <c r="I131" s="15"/>
      <c r="J131" s="4">
        <v>10</v>
      </c>
      <c r="K131" s="15"/>
      <c r="L131" s="203"/>
      <c r="M131" s="203"/>
      <c r="N131" s="14"/>
      <c r="O131" s="8"/>
      <c r="P131" s="5">
        <f>P130+O131</f>
        <v>0</v>
      </c>
      <c r="Q131" s="2">
        <f>SUM(R131:T131)</f>
        <v>0</v>
      </c>
      <c r="R131" s="2"/>
      <c r="S131" s="2"/>
      <c r="T131" s="2"/>
      <c r="U131" s="11"/>
      <c r="V131" s="12"/>
      <c r="W131" s="12"/>
      <c r="X131" s="12"/>
      <c r="Y131" s="12"/>
    </row>
    <row r="132" spans="1:25" s="9" customFormat="1" ht="15">
      <c r="A132" s="161"/>
      <c r="B132" s="141"/>
      <c r="C132" s="199"/>
      <c r="D132" s="13">
        <v>2014</v>
      </c>
      <c r="E132" s="4">
        <f>SUM(F132:K132)</f>
        <v>10</v>
      </c>
      <c r="F132" s="15"/>
      <c r="G132" s="17"/>
      <c r="H132" s="15"/>
      <c r="I132" s="15"/>
      <c r="J132" s="4">
        <v>10</v>
      </c>
      <c r="K132" s="15"/>
      <c r="L132" s="203"/>
      <c r="M132" s="203"/>
      <c r="N132" s="14"/>
      <c r="O132" s="8"/>
      <c r="P132" s="5">
        <f>P131+O132</f>
        <v>0</v>
      </c>
      <c r="Q132" s="2">
        <f>SUM(R132:T132)</f>
        <v>0</v>
      </c>
      <c r="R132" s="2"/>
      <c r="S132" s="2"/>
      <c r="T132" s="2"/>
      <c r="U132" s="11"/>
      <c r="V132" s="12"/>
      <c r="W132" s="12"/>
      <c r="X132" s="12"/>
      <c r="Y132" s="12"/>
    </row>
    <row r="133" spans="1:20" s="9" customFormat="1" ht="15" customHeight="1">
      <c r="A133" s="179">
        <v>13</v>
      </c>
      <c r="B133" s="162" t="s">
        <v>35</v>
      </c>
      <c r="C133" s="199" t="s">
        <v>36</v>
      </c>
      <c r="D133" s="3" t="s">
        <v>24</v>
      </c>
      <c r="E133" s="4">
        <f aca="true" t="shared" si="54" ref="E133:E196">F133+G133+H133+I133+J133+K133</f>
        <v>25</v>
      </c>
      <c r="F133" s="5">
        <f aca="true" t="shared" si="55" ref="F133:K133">F134+F135+F136+F137+F138</f>
        <v>0</v>
      </c>
      <c r="G133" s="2">
        <f t="shared" si="55"/>
        <v>0</v>
      </c>
      <c r="H133" s="5">
        <f t="shared" si="55"/>
        <v>0</v>
      </c>
      <c r="I133" s="5">
        <f t="shared" si="55"/>
        <v>7</v>
      </c>
      <c r="J133" s="5">
        <f t="shared" si="55"/>
        <v>18</v>
      </c>
      <c r="K133" s="5">
        <f t="shared" si="55"/>
        <v>0</v>
      </c>
      <c r="L133" s="203" t="s">
        <v>37</v>
      </c>
      <c r="M133" s="203" t="s">
        <v>38</v>
      </c>
      <c r="N133" s="2">
        <f>N134+N135+N136+N137+N138</f>
        <v>8</v>
      </c>
      <c r="O133" s="5">
        <f>O134+O135+O136+O137+O138</f>
        <v>30</v>
      </c>
      <c r="P133" s="5"/>
      <c r="Q133" s="2">
        <f>Q134+Q135+Q136+Q137+Q138</f>
        <v>2.3499999999999996</v>
      </c>
      <c r="R133" s="2">
        <f>R134+R135+R136+R137+R138</f>
        <v>0</v>
      </c>
      <c r="S133" s="2">
        <f>S134+S135+S136+S137+S138</f>
        <v>1.4000000000000001</v>
      </c>
      <c r="T133" s="2">
        <f>T134+T135+T136+T137+T138</f>
        <v>0.95</v>
      </c>
    </row>
    <row r="134" spans="1:20" s="9" customFormat="1" ht="21.75" customHeight="1">
      <c r="A134" s="160"/>
      <c r="B134" s="145"/>
      <c r="C134" s="199"/>
      <c r="D134" s="6">
        <v>2010</v>
      </c>
      <c r="E134" s="4">
        <f t="shared" si="54"/>
        <v>25</v>
      </c>
      <c r="F134" s="4"/>
      <c r="G134" s="4"/>
      <c r="H134" s="4"/>
      <c r="I134" s="4">
        <v>7</v>
      </c>
      <c r="J134" s="4">
        <v>18</v>
      </c>
      <c r="K134" s="4"/>
      <c r="L134" s="203"/>
      <c r="M134" s="203"/>
      <c r="N134" s="7">
        <v>1.6</v>
      </c>
      <c r="O134" s="8">
        <v>30</v>
      </c>
      <c r="P134" s="5"/>
      <c r="Q134" s="1">
        <v>0.47</v>
      </c>
      <c r="R134" s="1"/>
      <c r="S134" s="1">
        <v>0.28</v>
      </c>
      <c r="T134" s="1">
        <v>0.19</v>
      </c>
    </row>
    <row r="135" spans="1:20" s="9" customFormat="1" ht="20.25" customHeight="1">
      <c r="A135" s="160"/>
      <c r="B135" s="145"/>
      <c r="C135" s="199"/>
      <c r="D135" s="6">
        <v>2011</v>
      </c>
      <c r="E135" s="4">
        <f t="shared" si="54"/>
        <v>0</v>
      </c>
      <c r="F135" s="4"/>
      <c r="G135" s="4"/>
      <c r="H135" s="4"/>
      <c r="I135" s="4"/>
      <c r="J135" s="4"/>
      <c r="K135" s="4"/>
      <c r="L135" s="203"/>
      <c r="M135" s="203"/>
      <c r="N135" s="7">
        <v>1.6</v>
      </c>
      <c r="O135" s="8">
        <v>0</v>
      </c>
      <c r="P135" s="5"/>
      <c r="Q135" s="1">
        <v>0.47</v>
      </c>
      <c r="R135" s="1"/>
      <c r="S135" s="1">
        <v>0.28</v>
      </c>
      <c r="T135" s="1">
        <v>0.19</v>
      </c>
    </row>
    <row r="136" spans="1:20" s="9" customFormat="1" ht="17.25" customHeight="1">
      <c r="A136" s="160"/>
      <c r="B136" s="145"/>
      <c r="C136" s="199"/>
      <c r="D136" s="6">
        <v>2012</v>
      </c>
      <c r="E136" s="4">
        <f t="shared" si="54"/>
        <v>0</v>
      </c>
      <c r="F136" s="4"/>
      <c r="G136" s="4"/>
      <c r="H136" s="4"/>
      <c r="I136" s="4"/>
      <c r="J136" s="4"/>
      <c r="K136" s="4"/>
      <c r="L136" s="203"/>
      <c r="M136" s="203"/>
      <c r="N136" s="7">
        <v>1.6</v>
      </c>
      <c r="O136" s="8">
        <v>0</v>
      </c>
      <c r="P136" s="5"/>
      <c r="Q136" s="1">
        <v>0.47</v>
      </c>
      <c r="R136" s="1"/>
      <c r="S136" s="1">
        <v>0.28</v>
      </c>
      <c r="T136" s="1">
        <v>0.19</v>
      </c>
    </row>
    <row r="137" spans="1:20" s="9" customFormat="1" ht="17.25" customHeight="1">
      <c r="A137" s="160"/>
      <c r="B137" s="145"/>
      <c r="C137" s="199"/>
      <c r="D137" s="6">
        <v>2013</v>
      </c>
      <c r="E137" s="4">
        <f t="shared" si="54"/>
        <v>0</v>
      </c>
      <c r="F137" s="4"/>
      <c r="G137" s="4"/>
      <c r="H137" s="4"/>
      <c r="I137" s="4"/>
      <c r="J137" s="4"/>
      <c r="K137" s="4"/>
      <c r="L137" s="203"/>
      <c r="M137" s="203"/>
      <c r="N137" s="7">
        <v>1.6</v>
      </c>
      <c r="O137" s="8">
        <v>0</v>
      </c>
      <c r="P137" s="5"/>
      <c r="Q137" s="1">
        <v>0.47</v>
      </c>
      <c r="R137" s="1"/>
      <c r="S137" s="1">
        <v>0.28</v>
      </c>
      <c r="T137" s="1">
        <v>0.19</v>
      </c>
    </row>
    <row r="138" spans="1:20" s="9" customFormat="1" ht="17.25" customHeight="1">
      <c r="A138" s="161"/>
      <c r="B138" s="141"/>
      <c r="C138" s="199"/>
      <c r="D138" s="6">
        <v>2014</v>
      </c>
      <c r="E138" s="4">
        <f t="shared" si="54"/>
        <v>0</v>
      </c>
      <c r="F138" s="4"/>
      <c r="G138" s="4"/>
      <c r="H138" s="4"/>
      <c r="I138" s="4"/>
      <c r="J138" s="4"/>
      <c r="K138" s="4"/>
      <c r="L138" s="203"/>
      <c r="M138" s="203"/>
      <c r="N138" s="7">
        <v>1.6</v>
      </c>
      <c r="O138" s="8">
        <v>0</v>
      </c>
      <c r="P138" s="5"/>
      <c r="Q138" s="1">
        <v>0.47</v>
      </c>
      <c r="R138" s="1"/>
      <c r="S138" s="1">
        <v>0.28</v>
      </c>
      <c r="T138" s="1">
        <v>0.19</v>
      </c>
    </row>
    <row r="139" spans="1:20" s="9" customFormat="1" ht="15" customHeight="1">
      <c r="A139" s="179">
        <v>14</v>
      </c>
      <c r="B139" s="162" t="s">
        <v>196</v>
      </c>
      <c r="C139" s="199" t="s">
        <v>39</v>
      </c>
      <c r="D139" s="3" t="s">
        <v>24</v>
      </c>
      <c r="E139" s="4">
        <f t="shared" si="54"/>
        <v>12</v>
      </c>
      <c r="F139" s="5">
        <f aca="true" t="shared" si="56" ref="F139:K139">F140+F141+F142+F143+F144</f>
        <v>0</v>
      </c>
      <c r="G139" s="2">
        <f t="shared" si="56"/>
        <v>0</v>
      </c>
      <c r="H139" s="5">
        <f t="shared" si="56"/>
        <v>0</v>
      </c>
      <c r="I139" s="5">
        <f t="shared" si="56"/>
        <v>4</v>
      </c>
      <c r="J139" s="5">
        <f t="shared" si="56"/>
        <v>8</v>
      </c>
      <c r="K139" s="5">
        <f t="shared" si="56"/>
        <v>0</v>
      </c>
      <c r="L139" s="203" t="s">
        <v>40</v>
      </c>
      <c r="M139" s="203" t="s">
        <v>41</v>
      </c>
      <c r="N139" s="2">
        <f>N140+N141+N142+N143+N144</f>
        <v>0.4</v>
      </c>
      <c r="O139" s="5">
        <f>O140+O141+O142+O143+O144</f>
        <v>50</v>
      </c>
      <c r="P139" s="5"/>
      <c r="Q139" s="1">
        <f>Q140+Q141+Q142+Q143+Q144</f>
        <v>3.12</v>
      </c>
      <c r="R139" s="1">
        <f>R140+R141+R142+R143+R144</f>
        <v>0</v>
      </c>
      <c r="S139" s="1">
        <f>S140+S141+S142+S143+S144</f>
        <v>1.88</v>
      </c>
      <c r="T139" s="1">
        <f>T140+T141+T142+T143+T144</f>
        <v>1.24</v>
      </c>
    </row>
    <row r="140" spans="1:20" s="9" customFormat="1" ht="21.75" customHeight="1">
      <c r="A140" s="160"/>
      <c r="B140" s="145"/>
      <c r="C140" s="199"/>
      <c r="D140" s="6">
        <v>2010</v>
      </c>
      <c r="E140" s="4">
        <f t="shared" si="54"/>
        <v>3</v>
      </c>
      <c r="F140" s="4"/>
      <c r="G140" s="4"/>
      <c r="H140" s="4"/>
      <c r="I140" s="4">
        <v>1</v>
      </c>
      <c r="J140" s="4">
        <v>2</v>
      </c>
      <c r="K140" s="4"/>
      <c r="L140" s="203"/>
      <c r="M140" s="203"/>
      <c r="N140" s="7"/>
      <c r="O140" s="8"/>
      <c r="P140" s="5"/>
      <c r="Q140" s="2">
        <f>SUM(R140:T140)</f>
        <v>0</v>
      </c>
      <c r="R140" s="2"/>
      <c r="S140" s="2"/>
      <c r="T140" s="2"/>
    </row>
    <row r="141" spans="1:20" s="9" customFormat="1" ht="20.25" customHeight="1">
      <c r="A141" s="160"/>
      <c r="B141" s="145"/>
      <c r="C141" s="199"/>
      <c r="D141" s="6">
        <v>2011</v>
      </c>
      <c r="E141" s="4">
        <f t="shared" si="54"/>
        <v>3</v>
      </c>
      <c r="F141" s="4"/>
      <c r="G141" s="4"/>
      <c r="H141" s="4"/>
      <c r="I141" s="4">
        <v>1</v>
      </c>
      <c r="J141" s="4">
        <v>2</v>
      </c>
      <c r="K141" s="4"/>
      <c r="L141" s="203"/>
      <c r="M141" s="203"/>
      <c r="N141" s="7"/>
      <c r="O141" s="8">
        <v>50</v>
      </c>
      <c r="P141" s="5"/>
      <c r="Q141" s="1">
        <v>0.78</v>
      </c>
      <c r="R141" s="1"/>
      <c r="S141" s="1">
        <v>0.47</v>
      </c>
      <c r="T141" s="1">
        <v>0.31</v>
      </c>
    </row>
    <row r="142" spans="1:20" s="9" customFormat="1" ht="17.25" customHeight="1">
      <c r="A142" s="160"/>
      <c r="B142" s="145"/>
      <c r="C142" s="199"/>
      <c r="D142" s="6">
        <v>2012</v>
      </c>
      <c r="E142" s="4">
        <f t="shared" si="54"/>
        <v>3</v>
      </c>
      <c r="F142" s="4"/>
      <c r="G142" s="4"/>
      <c r="H142" s="4"/>
      <c r="I142" s="4">
        <v>1</v>
      </c>
      <c r="J142" s="4">
        <v>2</v>
      </c>
      <c r="K142" s="4"/>
      <c r="L142" s="203"/>
      <c r="M142" s="203"/>
      <c r="N142" s="7"/>
      <c r="O142" s="8"/>
      <c r="P142" s="5"/>
      <c r="Q142" s="1">
        <v>0.78</v>
      </c>
      <c r="R142" s="1"/>
      <c r="S142" s="1">
        <v>0.47</v>
      </c>
      <c r="T142" s="1">
        <v>0.31</v>
      </c>
    </row>
    <row r="143" spans="1:20" s="9" customFormat="1" ht="17.25" customHeight="1">
      <c r="A143" s="160"/>
      <c r="B143" s="145"/>
      <c r="C143" s="199"/>
      <c r="D143" s="6">
        <v>2013</v>
      </c>
      <c r="E143" s="4">
        <f t="shared" si="54"/>
        <v>3</v>
      </c>
      <c r="F143" s="4"/>
      <c r="G143" s="4"/>
      <c r="H143" s="4"/>
      <c r="I143" s="4">
        <v>1</v>
      </c>
      <c r="J143" s="4">
        <v>2</v>
      </c>
      <c r="K143" s="4"/>
      <c r="L143" s="203"/>
      <c r="M143" s="203"/>
      <c r="N143" s="7">
        <v>0.2</v>
      </c>
      <c r="O143" s="8"/>
      <c r="P143" s="5"/>
      <c r="Q143" s="1">
        <v>0.78</v>
      </c>
      <c r="R143" s="1"/>
      <c r="S143" s="1">
        <v>0.47</v>
      </c>
      <c r="T143" s="1">
        <v>0.31</v>
      </c>
    </row>
    <row r="144" spans="1:20" s="9" customFormat="1" ht="17.25" customHeight="1">
      <c r="A144" s="161"/>
      <c r="B144" s="141"/>
      <c r="C144" s="199"/>
      <c r="D144" s="6">
        <v>2014</v>
      </c>
      <c r="E144" s="4">
        <f t="shared" si="54"/>
        <v>0</v>
      </c>
      <c r="F144" s="4"/>
      <c r="G144" s="4"/>
      <c r="H144" s="4"/>
      <c r="I144" s="4"/>
      <c r="J144" s="4"/>
      <c r="K144" s="4"/>
      <c r="L144" s="203"/>
      <c r="M144" s="203"/>
      <c r="N144" s="7">
        <v>0.2</v>
      </c>
      <c r="O144" s="8"/>
      <c r="P144" s="5"/>
      <c r="Q144" s="1">
        <v>0.78</v>
      </c>
      <c r="R144" s="1"/>
      <c r="S144" s="1">
        <v>0.47</v>
      </c>
      <c r="T144" s="1">
        <v>0.31</v>
      </c>
    </row>
    <row r="145" spans="1:20" s="9" customFormat="1" ht="15" customHeight="1">
      <c r="A145" s="179">
        <v>15</v>
      </c>
      <c r="B145" s="162" t="s">
        <v>42</v>
      </c>
      <c r="C145" s="199" t="s">
        <v>190</v>
      </c>
      <c r="D145" s="3" t="s">
        <v>24</v>
      </c>
      <c r="E145" s="4">
        <f t="shared" si="54"/>
        <v>24.5</v>
      </c>
      <c r="F145" s="5">
        <f aca="true" t="shared" si="57" ref="F145:K145">F146+F147+F148+F149+F150</f>
        <v>0</v>
      </c>
      <c r="G145" s="2">
        <f t="shared" si="57"/>
        <v>0</v>
      </c>
      <c r="H145" s="5">
        <f t="shared" si="57"/>
        <v>0</v>
      </c>
      <c r="I145" s="5">
        <f t="shared" si="57"/>
        <v>11.5</v>
      </c>
      <c r="J145" s="5">
        <f t="shared" si="57"/>
        <v>13</v>
      </c>
      <c r="K145" s="5">
        <f t="shared" si="57"/>
        <v>0</v>
      </c>
      <c r="L145" s="203" t="s">
        <v>40</v>
      </c>
      <c r="M145" s="203" t="s">
        <v>191</v>
      </c>
      <c r="N145" s="2">
        <f>N146+N147+N148+N149+N150</f>
        <v>0</v>
      </c>
      <c r="O145" s="5">
        <f>O146+O147+O148+O149+O150</f>
        <v>20</v>
      </c>
      <c r="P145" s="5"/>
      <c r="Q145" s="1">
        <f>Q146+Q147+Q148+Q149+Q150</f>
        <v>1.24</v>
      </c>
      <c r="R145" s="1">
        <f>R146+R147+R148+R149+R150</f>
        <v>0</v>
      </c>
      <c r="S145" s="1">
        <f>S146+S147+S148+S149+S150</f>
        <v>0.76</v>
      </c>
      <c r="T145" s="1">
        <f>T146+T147+T148+T149+T150</f>
        <v>0.48</v>
      </c>
    </row>
    <row r="146" spans="1:20" s="9" customFormat="1" ht="21.75" customHeight="1">
      <c r="A146" s="160"/>
      <c r="B146" s="145"/>
      <c r="C146" s="199"/>
      <c r="D146" s="6">
        <v>2010</v>
      </c>
      <c r="E146" s="4">
        <f t="shared" si="54"/>
        <v>5</v>
      </c>
      <c r="F146" s="4"/>
      <c r="G146" s="4"/>
      <c r="H146" s="4"/>
      <c r="I146" s="4">
        <v>2</v>
      </c>
      <c r="J146" s="4">
        <v>3</v>
      </c>
      <c r="K146" s="4"/>
      <c r="L146" s="203"/>
      <c r="M146" s="203"/>
      <c r="N146" s="7"/>
      <c r="O146" s="8"/>
      <c r="P146" s="5"/>
      <c r="Q146" s="2">
        <f>SUM(R146:T146)</f>
        <v>0</v>
      </c>
      <c r="R146" s="2"/>
      <c r="S146" s="2"/>
      <c r="T146" s="2"/>
    </row>
    <row r="147" spans="1:20" s="9" customFormat="1" ht="20.25" customHeight="1">
      <c r="A147" s="160"/>
      <c r="B147" s="145"/>
      <c r="C147" s="199"/>
      <c r="D147" s="6">
        <v>2011</v>
      </c>
      <c r="E147" s="4">
        <f t="shared" si="54"/>
        <v>5</v>
      </c>
      <c r="F147" s="4"/>
      <c r="G147" s="4"/>
      <c r="H147" s="4"/>
      <c r="I147" s="4">
        <v>2</v>
      </c>
      <c r="J147" s="4">
        <v>3</v>
      </c>
      <c r="K147" s="4"/>
      <c r="L147" s="203"/>
      <c r="M147" s="203"/>
      <c r="N147" s="7"/>
      <c r="O147" s="8">
        <v>20</v>
      </c>
      <c r="P147" s="5"/>
      <c r="Q147" s="1">
        <v>0.31</v>
      </c>
      <c r="R147" s="2"/>
      <c r="S147" s="1">
        <v>0.19</v>
      </c>
      <c r="T147" s="1">
        <v>0.12</v>
      </c>
    </row>
    <row r="148" spans="1:20" s="9" customFormat="1" ht="17.25" customHeight="1">
      <c r="A148" s="160"/>
      <c r="B148" s="145"/>
      <c r="C148" s="199"/>
      <c r="D148" s="6">
        <v>2012</v>
      </c>
      <c r="E148" s="4">
        <f t="shared" si="54"/>
        <v>5.5</v>
      </c>
      <c r="F148" s="4"/>
      <c r="G148" s="4"/>
      <c r="H148" s="4"/>
      <c r="I148" s="4">
        <v>2.5</v>
      </c>
      <c r="J148" s="4">
        <v>3</v>
      </c>
      <c r="K148" s="4"/>
      <c r="L148" s="203"/>
      <c r="M148" s="203"/>
      <c r="N148" s="7"/>
      <c r="O148" s="8"/>
      <c r="P148" s="5"/>
      <c r="Q148" s="1">
        <v>0.31</v>
      </c>
      <c r="R148" s="2"/>
      <c r="S148" s="1">
        <v>0.19</v>
      </c>
      <c r="T148" s="1">
        <v>0.12</v>
      </c>
    </row>
    <row r="149" spans="1:20" s="9" customFormat="1" ht="17.25" customHeight="1">
      <c r="A149" s="160"/>
      <c r="B149" s="145"/>
      <c r="C149" s="199"/>
      <c r="D149" s="6">
        <v>2013</v>
      </c>
      <c r="E149" s="4">
        <f t="shared" si="54"/>
        <v>4.5</v>
      </c>
      <c r="F149" s="4"/>
      <c r="G149" s="4"/>
      <c r="H149" s="4"/>
      <c r="I149" s="4">
        <v>2.5</v>
      </c>
      <c r="J149" s="4">
        <v>2</v>
      </c>
      <c r="K149" s="4"/>
      <c r="L149" s="203"/>
      <c r="M149" s="203"/>
      <c r="N149" s="7"/>
      <c r="O149" s="8"/>
      <c r="P149" s="5"/>
      <c r="Q149" s="1">
        <v>0.31</v>
      </c>
      <c r="R149" s="2"/>
      <c r="S149" s="1">
        <v>0.19</v>
      </c>
      <c r="T149" s="1">
        <v>0.12</v>
      </c>
    </row>
    <row r="150" spans="1:20" s="9" customFormat="1" ht="17.25" customHeight="1">
      <c r="A150" s="161"/>
      <c r="B150" s="141"/>
      <c r="C150" s="199"/>
      <c r="D150" s="6">
        <v>2014</v>
      </c>
      <c r="E150" s="4">
        <f t="shared" si="54"/>
        <v>4.5</v>
      </c>
      <c r="F150" s="4"/>
      <c r="G150" s="4"/>
      <c r="H150" s="4"/>
      <c r="I150" s="4">
        <v>2.5</v>
      </c>
      <c r="J150" s="4">
        <v>2</v>
      </c>
      <c r="K150" s="4"/>
      <c r="L150" s="203"/>
      <c r="M150" s="203"/>
      <c r="N150" s="7"/>
      <c r="O150" s="8"/>
      <c r="P150" s="5"/>
      <c r="Q150" s="1">
        <v>0.31</v>
      </c>
      <c r="R150" s="2"/>
      <c r="S150" s="1">
        <v>0.19</v>
      </c>
      <c r="T150" s="1">
        <v>0.12</v>
      </c>
    </row>
    <row r="151" spans="1:21" s="9" customFormat="1" ht="15" customHeight="1">
      <c r="A151" s="179">
        <v>16</v>
      </c>
      <c r="B151" s="162" t="s">
        <v>43</v>
      </c>
      <c r="C151" s="199" t="s">
        <v>44</v>
      </c>
      <c r="D151" s="3" t="s">
        <v>24</v>
      </c>
      <c r="E151" s="4">
        <f t="shared" si="54"/>
        <v>7.5</v>
      </c>
      <c r="F151" s="5">
        <f aca="true" t="shared" si="58" ref="F151:K151">F152+F153+F154+F155+F156</f>
        <v>0</v>
      </c>
      <c r="G151" s="2">
        <f t="shared" si="58"/>
        <v>0</v>
      </c>
      <c r="H151" s="5">
        <f t="shared" si="58"/>
        <v>0</v>
      </c>
      <c r="I151" s="5">
        <f t="shared" si="58"/>
        <v>7.5</v>
      </c>
      <c r="J151" s="5">
        <f t="shared" si="58"/>
        <v>0</v>
      </c>
      <c r="K151" s="5">
        <f t="shared" si="58"/>
        <v>0</v>
      </c>
      <c r="L151" s="203" t="s">
        <v>40</v>
      </c>
      <c r="M151" s="203" t="s">
        <v>45</v>
      </c>
      <c r="N151" s="2">
        <f>N152+N153+N154+N155+N156</f>
        <v>0.6</v>
      </c>
      <c r="O151" s="5">
        <f>O152+O153+O154+O155+O156</f>
        <v>10</v>
      </c>
      <c r="P151" s="5"/>
      <c r="Q151" s="1">
        <f>Q152+Q153+Q154+Q155+Q156</f>
        <v>0.32</v>
      </c>
      <c r="R151" s="1">
        <f>R152+R153+R154+R155+R156</f>
        <v>0</v>
      </c>
      <c r="S151" s="1">
        <f>S152+S153+S154+S155+S156</f>
        <v>0.2</v>
      </c>
      <c r="T151" s="1">
        <v>0.12</v>
      </c>
      <c r="U151" s="107"/>
    </row>
    <row r="152" spans="1:20" s="9" customFormat="1" ht="21.75" customHeight="1">
      <c r="A152" s="160"/>
      <c r="B152" s="145"/>
      <c r="C152" s="199"/>
      <c r="D152" s="6">
        <v>2010</v>
      </c>
      <c r="E152" s="4">
        <f t="shared" si="54"/>
        <v>0.5</v>
      </c>
      <c r="F152" s="4"/>
      <c r="G152" s="4"/>
      <c r="H152" s="4"/>
      <c r="I152" s="4">
        <v>0.5</v>
      </c>
      <c r="J152" s="4"/>
      <c r="K152" s="4"/>
      <c r="L152" s="203"/>
      <c r="M152" s="203"/>
      <c r="N152" s="7"/>
      <c r="O152" s="8"/>
      <c r="P152" s="5"/>
      <c r="Q152" s="2">
        <f>SUM(R152:T152)</f>
        <v>0</v>
      </c>
      <c r="R152" s="2"/>
      <c r="S152" s="2"/>
      <c r="T152" s="2"/>
    </row>
    <row r="153" spans="1:20" s="9" customFormat="1" ht="20.25" customHeight="1">
      <c r="A153" s="160"/>
      <c r="B153" s="145"/>
      <c r="C153" s="199"/>
      <c r="D153" s="6">
        <v>2011</v>
      </c>
      <c r="E153" s="4">
        <f t="shared" si="54"/>
        <v>2</v>
      </c>
      <c r="F153" s="4"/>
      <c r="G153" s="4"/>
      <c r="H153" s="4"/>
      <c r="I153" s="4">
        <v>2</v>
      </c>
      <c r="J153" s="4"/>
      <c r="K153" s="4"/>
      <c r="L153" s="203"/>
      <c r="M153" s="203"/>
      <c r="N153" s="7"/>
      <c r="O153" s="8"/>
      <c r="P153" s="5"/>
      <c r="Q153" s="2">
        <f>SUM(R153:T153)</f>
        <v>0</v>
      </c>
      <c r="R153" s="2"/>
      <c r="S153" s="2"/>
      <c r="T153" s="2"/>
    </row>
    <row r="154" spans="1:20" s="9" customFormat="1" ht="17.25" customHeight="1">
      <c r="A154" s="160"/>
      <c r="B154" s="145"/>
      <c r="C154" s="199"/>
      <c r="D154" s="6">
        <v>2012</v>
      </c>
      <c r="E154" s="4">
        <f t="shared" si="54"/>
        <v>2</v>
      </c>
      <c r="F154" s="4"/>
      <c r="G154" s="4"/>
      <c r="H154" s="4"/>
      <c r="I154" s="4">
        <v>2</v>
      </c>
      <c r="J154" s="4"/>
      <c r="K154" s="4"/>
      <c r="L154" s="203"/>
      <c r="M154" s="203"/>
      <c r="N154" s="7"/>
      <c r="O154" s="8"/>
      <c r="P154" s="5"/>
      <c r="Q154" s="2">
        <f>SUM(R154:T154)</f>
        <v>0</v>
      </c>
      <c r="R154" s="2"/>
      <c r="S154" s="2"/>
      <c r="T154" s="2"/>
    </row>
    <row r="155" spans="1:20" s="9" customFormat="1" ht="17.25" customHeight="1">
      <c r="A155" s="160"/>
      <c r="B155" s="145"/>
      <c r="C155" s="199"/>
      <c r="D155" s="6">
        <v>2013</v>
      </c>
      <c r="E155" s="4">
        <f t="shared" si="54"/>
        <v>1.5</v>
      </c>
      <c r="F155" s="4"/>
      <c r="G155" s="4"/>
      <c r="H155" s="4"/>
      <c r="I155" s="4">
        <v>1.5</v>
      </c>
      <c r="J155" s="4"/>
      <c r="K155" s="4"/>
      <c r="L155" s="203"/>
      <c r="M155" s="203"/>
      <c r="N155" s="7">
        <v>0.3</v>
      </c>
      <c r="O155" s="8">
        <v>10</v>
      </c>
      <c r="P155" s="5"/>
      <c r="Q155" s="1">
        <v>0.16</v>
      </c>
      <c r="R155" s="1"/>
      <c r="S155" s="1">
        <v>0.1</v>
      </c>
      <c r="T155" s="1">
        <v>0.06</v>
      </c>
    </row>
    <row r="156" spans="1:20" s="9" customFormat="1" ht="17.25" customHeight="1">
      <c r="A156" s="161"/>
      <c r="B156" s="141"/>
      <c r="C156" s="199"/>
      <c r="D156" s="6">
        <v>2014</v>
      </c>
      <c r="E156" s="4">
        <f t="shared" si="54"/>
        <v>1.5</v>
      </c>
      <c r="F156" s="4"/>
      <c r="G156" s="4"/>
      <c r="H156" s="4"/>
      <c r="I156" s="4">
        <v>1.5</v>
      </c>
      <c r="J156" s="4"/>
      <c r="K156" s="4"/>
      <c r="L156" s="203"/>
      <c r="M156" s="203"/>
      <c r="N156" s="7">
        <v>0.3</v>
      </c>
      <c r="O156" s="8"/>
      <c r="P156" s="5"/>
      <c r="Q156" s="1">
        <v>0.16</v>
      </c>
      <c r="R156" s="1"/>
      <c r="S156" s="1">
        <v>0.1</v>
      </c>
      <c r="T156" s="1">
        <v>0.06</v>
      </c>
    </row>
    <row r="157" spans="1:20" s="9" customFormat="1" ht="15" customHeight="1">
      <c r="A157" s="179">
        <v>17</v>
      </c>
      <c r="B157" s="162" t="s">
        <v>46</v>
      </c>
      <c r="C157" s="199" t="s">
        <v>47</v>
      </c>
      <c r="D157" s="3" t="s">
        <v>24</v>
      </c>
      <c r="E157" s="4">
        <f t="shared" si="54"/>
        <v>3</v>
      </c>
      <c r="F157" s="5">
        <f aca="true" t="shared" si="59" ref="F157:K157">F158+F159+F160+F161+F162</f>
        <v>0</v>
      </c>
      <c r="G157" s="2">
        <f t="shared" si="59"/>
        <v>0</v>
      </c>
      <c r="H157" s="5">
        <f t="shared" si="59"/>
        <v>0</v>
      </c>
      <c r="I157" s="5">
        <f t="shared" si="59"/>
        <v>2</v>
      </c>
      <c r="J157" s="5">
        <f t="shared" si="59"/>
        <v>1</v>
      </c>
      <c r="K157" s="5">
        <f t="shared" si="59"/>
        <v>0</v>
      </c>
      <c r="L157" s="203" t="s">
        <v>48</v>
      </c>
      <c r="M157" s="203" t="s">
        <v>49</v>
      </c>
      <c r="N157" s="2">
        <f>N158+N159+N160+N161+N162</f>
        <v>1</v>
      </c>
      <c r="O157" s="5">
        <f>O158+O159+O160+O161+O162</f>
        <v>12</v>
      </c>
      <c r="P157" s="5"/>
      <c r="Q157" s="2">
        <f>Q158+Q159+Q160+Q161+Q162</f>
        <v>7.5</v>
      </c>
      <c r="R157" s="2">
        <f>R158+R159+R160+R161+R162</f>
        <v>0</v>
      </c>
      <c r="S157" s="2">
        <f>S158+S159+S160+S161+S162</f>
        <v>4.5</v>
      </c>
      <c r="T157" s="2">
        <f>T158+T159+T160+T161+T162</f>
        <v>3</v>
      </c>
    </row>
    <row r="158" spans="1:20" s="9" customFormat="1" ht="21.75" customHeight="1">
      <c r="A158" s="160"/>
      <c r="B158" s="145"/>
      <c r="C158" s="199"/>
      <c r="D158" s="6">
        <v>2010</v>
      </c>
      <c r="E158" s="4">
        <f t="shared" si="54"/>
        <v>3</v>
      </c>
      <c r="F158" s="4"/>
      <c r="G158" s="4"/>
      <c r="H158" s="4"/>
      <c r="I158" s="4">
        <v>2</v>
      </c>
      <c r="J158" s="4">
        <v>1</v>
      </c>
      <c r="K158" s="4"/>
      <c r="L158" s="203"/>
      <c r="M158" s="203"/>
      <c r="N158" s="7">
        <v>0.2</v>
      </c>
      <c r="O158" s="8">
        <v>12</v>
      </c>
      <c r="P158" s="5"/>
      <c r="Q158" s="2">
        <v>1.5</v>
      </c>
      <c r="R158" s="2"/>
      <c r="S158" s="2">
        <v>0.9</v>
      </c>
      <c r="T158" s="2">
        <v>0.6</v>
      </c>
    </row>
    <row r="159" spans="1:20" s="9" customFormat="1" ht="20.25" customHeight="1">
      <c r="A159" s="160"/>
      <c r="B159" s="145"/>
      <c r="C159" s="199"/>
      <c r="D159" s="6">
        <v>2011</v>
      </c>
      <c r="E159" s="4">
        <f t="shared" si="54"/>
        <v>0</v>
      </c>
      <c r="F159" s="4"/>
      <c r="G159" s="4"/>
      <c r="H159" s="4"/>
      <c r="I159" s="4"/>
      <c r="J159" s="4"/>
      <c r="K159" s="4"/>
      <c r="L159" s="203"/>
      <c r="M159" s="203"/>
      <c r="N159" s="7">
        <v>0.2</v>
      </c>
      <c r="O159" s="8"/>
      <c r="P159" s="5"/>
      <c r="Q159" s="2">
        <v>1.5</v>
      </c>
      <c r="R159" s="2"/>
      <c r="S159" s="2">
        <v>0.9</v>
      </c>
      <c r="T159" s="2">
        <v>0.6</v>
      </c>
    </row>
    <row r="160" spans="1:20" s="9" customFormat="1" ht="17.25" customHeight="1">
      <c r="A160" s="160"/>
      <c r="B160" s="145"/>
      <c r="C160" s="199"/>
      <c r="D160" s="6">
        <v>2012</v>
      </c>
      <c r="E160" s="4">
        <f t="shared" si="54"/>
        <v>0</v>
      </c>
      <c r="F160" s="4"/>
      <c r="G160" s="4"/>
      <c r="H160" s="4"/>
      <c r="I160" s="4"/>
      <c r="J160" s="4"/>
      <c r="K160" s="4"/>
      <c r="L160" s="203"/>
      <c r="M160" s="203"/>
      <c r="N160" s="7">
        <v>0.2</v>
      </c>
      <c r="O160" s="8"/>
      <c r="P160" s="5"/>
      <c r="Q160" s="2">
        <v>1.5</v>
      </c>
      <c r="R160" s="2"/>
      <c r="S160" s="2">
        <v>0.9</v>
      </c>
      <c r="T160" s="2">
        <v>0.6</v>
      </c>
    </row>
    <row r="161" spans="1:20" s="9" customFormat="1" ht="17.25" customHeight="1">
      <c r="A161" s="160"/>
      <c r="B161" s="145"/>
      <c r="C161" s="199"/>
      <c r="D161" s="6">
        <v>2013</v>
      </c>
      <c r="E161" s="4">
        <f t="shared" si="54"/>
        <v>0</v>
      </c>
      <c r="F161" s="4"/>
      <c r="G161" s="4"/>
      <c r="H161" s="4"/>
      <c r="I161" s="4"/>
      <c r="J161" s="4"/>
      <c r="K161" s="4"/>
      <c r="L161" s="203"/>
      <c r="M161" s="203"/>
      <c r="N161" s="7">
        <v>0.2</v>
      </c>
      <c r="O161" s="8"/>
      <c r="P161" s="5"/>
      <c r="Q161" s="2">
        <v>1.5</v>
      </c>
      <c r="R161" s="2"/>
      <c r="S161" s="2">
        <v>0.9</v>
      </c>
      <c r="T161" s="2">
        <v>0.6</v>
      </c>
    </row>
    <row r="162" spans="1:20" s="9" customFormat="1" ht="17.25" customHeight="1">
      <c r="A162" s="161"/>
      <c r="B162" s="141"/>
      <c r="C162" s="199"/>
      <c r="D162" s="6">
        <v>2014</v>
      </c>
      <c r="E162" s="4">
        <f t="shared" si="54"/>
        <v>0</v>
      </c>
      <c r="F162" s="4"/>
      <c r="G162" s="4"/>
      <c r="H162" s="4"/>
      <c r="I162" s="4"/>
      <c r="J162" s="4"/>
      <c r="K162" s="4"/>
      <c r="L162" s="203"/>
      <c r="M162" s="203"/>
      <c r="N162" s="7">
        <v>0.2</v>
      </c>
      <c r="O162" s="8"/>
      <c r="P162" s="5"/>
      <c r="Q162" s="2">
        <v>1.5</v>
      </c>
      <c r="R162" s="2"/>
      <c r="S162" s="2">
        <v>0.9</v>
      </c>
      <c r="T162" s="2">
        <v>0.6</v>
      </c>
    </row>
    <row r="163" spans="1:20" s="9" customFormat="1" ht="15" customHeight="1">
      <c r="A163" s="179">
        <v>18</v>
      </c>
      <c r="B163" s="162" t="s">
        <v>50</v>
      </c>
      <c r="C163" s="199" t="s">
        <v>51</v>
      </c>
      <c r="D163" s="3" t="s">
        <v>24</v>
      </c>
      <c r="E163" s="4">
        <f>F163+G163+H163+I163+J163+K163</f>
        <v>150</v>
      </c>
      <c r="F163" s="5">
        <f aca="true" t="shared" si="60" ref="F163:K163">F164+F165+F166+F167+F168</f>
        <v>0</v>
      </c>
      <c r="G163" s="2">
        <f t="shared" si="60"/>
        <v>0</v>
      </c>
      <c r="H163" s="5">
        <f t="shared" si="60"/>
        <v>0</v>
      </c>
      <c r="I163" s="5">
        <f t="shared" si="60"/>
        <v>0</v>
      </c>
      <c r="J163" s="5">
        <f>J164+J165+J166+J167+J168</f>
        <v>150</v>
      </c>
      <c r="K163" s="5">
        <f t="shared" si="60"/>
        <v>0</v>
      </c>
      <c r="L163" s="203" t="s">
        <v>52</v>
      </c>
      <c r="M163" s="203" t="s">
        <v>53</v>
      </c>
      <c r="N163" s="2">
        <f>N164+N165+N166+N167+N168</f>
        <v>0</v>
      </c>
      <c r="O163" s="5">
        <f>O164+O165+O166+O167+O168</f>
        <v>50</v>
      </c>
      <c r="P163" s="5"/>
      <c r="Q163" s="1">
        <f>Q164+Q165+Q166+Q167+Q168</f>
        <v>0.78</v>
      </c>
      <c r="R163" s="1">
        <f>R164+R165+R166+R167+R168</f>
        <v>0</v>
      </c>
      <c r="S163" s="1">
        <f>S164+S165+S166+S167+S168</f>
        <v>0.47</v>
      </c>
      <c r="T163" s="1">
        <f>T164+T165+T166+T167+T168</f>
        <v>0.31</v>
      </c>
    </row>
    <row r="164" spans="1:20" s="9" customFormat="1" ht="21.75" customHeight="1">
      <c r="A164" s="160"/>
      <c r="B164" s="145"/>
      <c r="C164" s="199"/>
      <c r="D164" s="6">
        <v>2010</v>
      </c>
      <c r="E164" s="4">
        <f>F164+G164+H164+I164+J164+K164</f>
        <v>2</v>
      </c>
      <c r="F164" s="4"/>
      <c r="G164" s="4"/>
      <c r="H164" s="4"/>
      <c r="I164" s="4"/>
      <c r="J164" s="4">
        <v>2</v>
      </c>
      <c r="K164" s="4"/>
      <c r="L164" s="203"/>
      <c r="M164" s="203"/>
      <c r="N164" s="7"/>
      <c r="O164" s="8"/>
      <c r="P164" s="5"/>
      <c r="Q164" s="1">
        <f>SUM(R164:T164)</f>
        <v>0</v>
      </c>
      <c r="R164" s="2"/>
      <c r="S164" s="2"/>
      <c r="T164" s="2"/>
    </row>
    <row r="165" spans="1:20" s="9" customFormat="1" ht="20.25" customHeight="1">
      <c r="A165" s="160"/>
      <c r="B165" s="145"/>
      <c r="C165" s="199"/>
      <c r="D165" s="6">
        <v>2011</v>
      </c>
      <c r="E165" s="4">
        <f t="shared" si="54"/>
        <v>3</v>
      </c>
      <c r="F165" s="4"/>
      <c r="G165" s="4"/>
      <c r="H165" s="4"/>
      <c r="I165" s="4"/>
      <c r="J165" s="4">
        <v>3</v>
      </c>
      <c r="K165" s="4"/>
      <c r="L165" s="203"/>
      <c r="M165" s="203"/>
      <c r="N165" s="7"/>
      <c r="O165" s="8"/>
      <c r="P165" s="5"/>
      <c r="Q165" s="1">
        <f>SUM(R165:T165)</f>
        <v>0</v>
      </c>
      <c r="R165" s="2"/>
      <c r="S165" s="2"/>
      <c r="T165" s="2"/>
    </row>
    <row r="166" spans="1:20" s="9" customFormat="1" ht="17.25" customHeight="1">
      <c r="A166" s="160"/>
      <c r="B166" s="145"/>
      <c r="C166" s="199"/>
      <c r="D166" s="6">
        <v>2012</v>
      </c>
      <c r="E166" s="4">
        <f t="shared" si="54"/>
        <v>25</v>
      </c>
      <c r="F166" s="4"/>
      <c r="G166" s="4"/>
      <c r="H166" s="4"/>
      <c r="I166" s="4"/>
      <c r="J166" s="4">
        <v>25</v>
      </c>
      <c r="K166" s="4"/>
      <c r="L166" s="203"/>
      <c r="M166" s="203"/>
      <c r="N166" s="7"/>
      <c r="O166" s="8"/>
      <c r="P166" s="5"/>
      <c r="Q166" s="1">
        <f>SUM(R166:T166)</f>
        <v>0</v>
      </c>
      <c r="R166" s="2"/>
      <c r="S166" s="2"/>
      <c r="T166" s="2"/>
    </row>
    <row r="167" spans="1:20" s="9" customFormat="1" ht="17.25" customHeight="1">
      <c r="A167" s="160"/>
      <c r="B167" s="145"/>
      <c r="C167" s="199"/>
      <c r="D167" s="6">
        <v>2013</v>
      </c>
      <c r="E167" s="4">
        <f t="shared" si="54"/>
        <v>50</v>
      </c>
      <c r="F167" s="4"/>
      <c r="G167" s="4"/>
      <c r="H167" s="4"/>
      <c r="I167" s="4"/>
      <c r="J167" s="4">
        <v>50</v>
      </c>
      <c r="K167" s="4"/>
      <c r="L167" s="203"/>
      <c r="M167" s="203"/>
      <c r="N167" s="7"/>
      <c r="O167" s="8"/>
      <c r="P167" s="5"/>
      <c r="Q167" s="1">
        <f>SUM(R167:T167)</f>
        <v>0</v>
      </c>
      <c r="R167" s="2"/>
      <c r="S167" s="2"/>
      <c r="T167" s="2"/>
    </row>
    <row r="168" spans="1:20" s="9" customFormat="1" ht="17.25" customHeight="1">
      <c r="A168" s="161"/>
      <c r="B168" s="141"/>
      <c r="C168" s="199"/>
      <c r="D168" s="6">
        <v>2014</v>
      </c>
      <c r="E168" s="4">
        <f t="shared" si="54"/>
        <v>70</v>
      </c>
      <c r="F168" s="4"/>
      <c r="G168" s="4"/>
      <c r="H168" s="4"/>
      <c r="I168" s="4"/>
      <c r="J168" s="4">
        <v>70</v>
      </c>
      <c r="K168" s="4"/>
      <c r="L168" s="203"/>
      <c r="M168" s="203"/>
      <c r="N168" s="7"/>
      <c r="O168" s="8">
        <v>50</v>
      </c>
      <c r="P168" s="5"/>
      <c r="Q168" s="1">
        <v>0.78</v>
      </c>
      <c r="R168" s="2"/>
      <c r="S168" s="1">
        <v>0.47</v>
      </c>
      <c r="T168" s="1">
        <v>0.31</v>
      </c>
    </row>
    <row r="169" spans="1:20" s="9" customFormat="1" ht="15" customHeight="1">
      <c r="A169" s="179">
        <v>19</v>
      </c>
      <c r="B169" s="162" t="s">
        <v>54</v>
      </c>
      <c r="C169" s="199" t="s">
        <v>55</v>
      </c>
      <c r="D169" s="3" t="s">
        <v>24</v>
      </c>
      <c r="E169" s="4">
        <f>F169+G169+H169+I169+J169+K169</f>
        <v>3.5999999999999996</v>
      </c>
      <c r="F169" s="5">
        <f aca="true" t="shared" si="61" ref="F169:K169">F170+F171+F172+F173+F174</f>
        <v>0</v>
      </c>
      <c r="G169" s="2">
        <f t="shared" si="61"/>
        <v>0</v>
      </c>
      <c r="H169" s="5">
        <f t="shared" si="61"/>
        <v>0</v>
      </c>
      <c r="I169" s="2">
        <f t="shared" si="61"/>
        <v>3.5999999999999996</v>
      </c>
      <c r="J169" s="2">
        <f t="shared" si="61"/>
        <v>0</v>
      </c>
      <c r="K169" s="2">
        <f t="shared" si="61"/>
        <v>0</v>
      </c>
      <c r="L169" s="203" t="s">
        <v>56</v>
      </c>
      <c r="M169" s="203" t="s">
        <v>57</v>
      </c>
      <c r="N169" s="2">
        <f>N170+N171+N172+N173+N174</f>
        <v>1.5</v>
      </c>
      <c r="O169" s="5">
        <f>O170+O171+O172+O173+O174</f>
        <v>0</v>
      </c>
      <c r="P169" s="5"/>
      <c r="Q169" s="1">
        <f>Q170+Q171+Q172+Q173+Q174</f>
        <v>1.3499999999999999</v>
      </c>
      <c r="R169" s="1">
        <f>R170+R171+R172+R173+R174</f>
        <v>0</v>
      </c>
      <c r="S169" s="1">
        <f>S170+S171+S172+S173+S174</f>
        <v>0.8999999999999999</v>
      </c>
      <c r="T169" s="1">
        <f>T170+T171+T172+T173+T174</f>
        <v>0.44999999999999996</v>
      </c>
    </row>
    <row r="170" spans="1:20" s="9" customFormat="1" ht="21.75" customHeight="1">
      <c r="A170" s="160"/>
      <c r="B170" s="145"/>
      <c r="C170" s="199"/>
      <c r="D170" s="6">
        <v>2010</v>
      </c>
      <c r="E170" s="4">
        <f t="shared" si="54"/>
        <v>1.2</v>
      </c>
      <c r="F170" s="4"/>
      <c r="G170" s="4"/>
      <c r="H170" s="4"/>
      <c r="I170" s="4">
        <v>1.2</v>
      </c>
      <c r="J170" s="4"/>
      <c r="K170" s="4"/>
      <c r="L170" s="203"/>
      <c r="M170" s="203"/>
      <c r="N170" s="7"/>
      <c r="O170" s="8"/>
      <c r="P170" s="5"/>
      <c r="Q170" s="1">
        <f>SUM(R170:T170)</f>
        <v>0</v>
      </c>
      <c r="R170" s="1"/>
      <c r="S170" s="1"/>
      <c r="T170" s="1"/>
    </row>
    <row r="171" spans="1:20" s="9" customFormat="1" ht="20.25" customHeight="1">
      <c r="A171" s="160"/>
      <c r="B171" s="145"/>
      <c r="C171" s="199"/>
      <c r="D171" s="6">
        <v>2011</v>
      </c>
      <c r="E171" s="4">
        <f>F171+G171+H171+I171+J171+K171</f>
        <v>1.2</v>
      </c>
      <c r="F171" s="4"/>
      <c r="G171" s="4"/>
      <c r="H171" s="4"/>
      <c r="I171" s="4">
        <v>1.2</v>
      </c>
      <c r="J171" s="4"/>
      <c r="K171" s="4"/>
      <c r="L171" s="203"/>
      <c r="M171" s="203"/>
      <c r="N171" s="7"/>
      <c r="O171" s="8"/>
      <c r="P171" s="5"/>
      <c r="Q171" s="1">
        <f>SUM(R171:T171)</f>
        <v>0</v>
      </c>
      <c r="R171" s="1"/>
      <c r="S171" s="1"/>
      <c r="T171" s="1"/>
    </row>
    <row r="172" spans="1:20" s="9" customFormat="1" ht="17.25" customHeight="1">
      <c r="A172" s="160"/>
      <c r="B172" s="145"/>
      <c r="C172" s="199"/>
      <c r="D172" s="6">
        <v>2012</v>
      </c>
      <c r="E172" s="4">
        <f t="shared" si="54"/>
        <v>1.2</v>
      </c>
      <c r="F172" s="4"/>
      <c r="G172" s="4"/>
      <c r="H172" s="4"/>
      <c r="I172" s="4">
        <v>1.2</v>
      </c>
      <c r="J172" s="4"/>
      <c r="K172" s="4"/>
      <c r="L172" s="203"/>
      <c r="M172" s="203"/>
      <c r="N172" s="7">
        <v>0.5</v>
      </c>
      <c r="O172" s="8"/>
      <c r="P172" s="5"/>
      <c r="Q172" s="1">
        <f>SUM(R172:T172)</f>
        <v>0.44999999999999996</v>
      </c>
      <c r="R172" s="1"/>
      <c r="S172" s="1">
        <v>0.3</v>
      </c>
      <c r="T172" s="1">
        <v>0.15</v>
      </c>
    </row>
    <row r="173" spans="1:20" s="9" customFormat="1" ht="17.25" customHeight="1">
      <c r="A173" s="160"/>
      <c r="B173" s="145"/>
      <c r="C173" s="199"/>
      <c r="D173" s="6">
        <v>2013</v>
      </c>
      <c r="E173" s="4">
        <f t="shared" si="54"/>
        <v>0</v>
      </c>
      <c r="F173" s="4"/>
      <c r="G173" s="4"/>
      <c r="H173" s="4"/>
      <c r="I173" s="4"/>
      <c r="J173" s="4"/>
      <c r="K173" s="4"/>
      <c r="L173" s="203"/>
      <c r="M173" s="203"/>
      <c r="N173" s="7">
        <v>0.5</v>
      </c>
      <c r="O173" s="8"/>
      <c r="P173" s="5"/>
      <c r="Q173" s="1">
        <f>SUM(R173:T173)</f>
        <v>0.44999999999999996</v>
      </c>
      <c r="R173" s="1"/>
      <c r="S173" s="1">
        <v>0.3</v>
      </c>
      <c r="T173" s="1">
        <v>0.15</v>
      </c>
    </row>
    <row r="174" spans="1:20" s="9" customFormat="1" ht="17.25" customHeight="1">
      <c r="A174" s="161"/>
      <c r="B174" s="141"/>
      <c r="C174" s="199"/>
      <c r="D174" s="6">
        <v>2014</v>
      </c>
      <c r="E174" s="4">
        <f t="shared" si="54"/>
        <v>0</v>
      </c>
      <c r="F174" s="4"/>
      <c r="G174" s="4"/>
      <c r="H174" s="4"/>
      <c r="I174" s="4"/>
      <c r="J174" s="4"/>
      <c r="K174" s="4"/>
      <c r="L174" s="203"/>
      <c r="M174" s="203"/>
      <c r="N174" s="7">
        <v>0.5</v>
      </c>
      <c r="O174" s="8"/>
      <c r="P174" s="5"/>
      <c r="Q174" s="1">
        <f>SUM(R174:T174)</f>
        <v>0.44999999999999996</v>
      </c>
      <c r="R174" s="1"/>
      <c r="S174" s="1">
        <v>0.3</v>
      </c>
      <c r="T174" s="1">
        <v>0.15</v>
      </c>
    </row>
    <row r="175" spans="1:20" s="9" customFormat="1" ht="15" customHeight="1">
      <c r="A175" s="179">
        <v>20</v>
      </c>
      <c r="B175" s="162" t="s">
        <v>58</v>
      </c>
      <c r="C175" s="199" t="s">
        <v>59</v>
      </c>
      <c r="D175" s="3" t="s">
        <v>24</v>
      </c>
      <c r="E175" s="4">
        <f t="shared" si="54"/>
        <v>11</v>
      </c>
      <c r="F175" s="5">
        <f aca="true" t="shared" si="62" ref="F175:K175">F176+F177+F178+F179+F180</f>
        <v>0</v>
      </c>
      <c r="G175" s="2">
        <f t="shared" si="62"/>
        <v>0</v>
      </c>
      <c r="H175" s="5">
        <f t="shared" si="62"/>
        <v>0</v>
      </c>
      <c r="I175" s="5">
        <f t="shared" si="62"/>
        <v>6</v>
      </c>
      <c r="J175" s="5">
        <f t="shared" si="62"/>
        <v>5</v>
      </c>
      <c r="K175" s="5">
        <f t="shared" si="62"/>
        <v>0</v>
      </c>
      <c r="L175" s="203" t="s">
        <v>60</v>
      </c>
      <c r="M175" s="203" t="s">
        <v>61</v>
      </c>
      <c r="N175" s="1">
        <f>N176+N177+N178+N179+N180</f>
        <v>15.25</v>
      </c>
      <c r="O175" s="5">
        <f>O176+O177+O178+O179+O180</f>
        <v>40</v>
      </c>
      <c r="P175" s="5"/>
      <c r="Q175" s="1">
        <f>Q176+Q177+Q178+Q179+Q180</f>
        <v>3.15</v>
      </c>
      <c r="R175" s="1">
        <f>R176+R177+R178+R179+R180</f>
        <v>0</v>
      </c>
      <c r="S175" s="1">
        <f>S176+S177+S178+S179+S180</f>
        <v>1.9</v>
      </c>
      <c r="T175" s="1">
        <f>T176+T177+T178+T179+T180</f>
        <v>1.25</v>
      </c>
    </row>
    <row r="176" spans="1:20" s="9" customFormat="1" ht="21.75" customHeight="1">
      <c r="A176" s="160"/>
      <c r="B176" s="145"/>
      <c r="C176" s="199"/>
      <c r="D176" s="6">
        <v>2010</v>
      </c>
      <c r="E176" s="4">
        <f t="shared" si="54"/>
        <v>11</v>
      </c>
      <c r="F176" s="4"/>
      <c r="G176" s="4"/>
      <c r="H176" s="4"/>
      <c r="I176" s="4">
        <v>6</v>
      </c>
      <c r="J176" s="4">
        <v>5</v>
      </c>
      <c r="K176" s="4"/>
      <c r="L176" s="203"/>
      <c r="M176" s="203"/>
      <c r="N176" s="14">
        <v>1.65</v>
      </c>
      <c r="O176" s="8">
        <v>40</v>
      </c>
      <c r="P176" s="5"/>
      <c r="Q176" s="1">
        <v>0.63</v>
      </c>
      <c r="R176" s="1"/>
      <c r="S176" s="1">
        <v>0.38</v>
      </c>
      <c r="T176" s="1">
        <v>0.25</v>
      </c>
    </row>
    <row r="177" spans="1:20" s="9" customFormat="1" ht="20.25" customHeight="1">
      <c r="A177" s="160"/>
      <c r="B177" s="145"/>
      <c r="C177" s="199"/>
      <c r="D177" s="6">
        <v>2011</v>
      </c>
      <c r="E177" s="4">
        <f t="shared" si="54"/>
        <v>0</v>
      </c>
      <c r="F177" s="4"/>
      <c r="G177" s="4"/>
      <c r="H177" s="4"/>
      <c r="I177" s="4"/>
      <c r="J177" s="4"/>
      <c r="K177" s="4"/>
      <c r="L177" s="203"/>
      <c r="M177" s="203"/>
      <c r="N177" s="14">
        <v>1.93</v>
      </c>
      <c r="O177" s="8"/>
      <c r="P177" s="5"/>
      <c r="Q177" s="1">
        <v>0.63</v>
      </c>
      <c r="R177" s="2"/>
      <c r="S177" s="1">
        <v>0.38</v>
      </c>
      <c r="T177" s="1">
        <v>0.25</v>
      </c>
    </row>
    <row r="178" spans="1:20" s="9" customFormat="1" ht="17.25" customHeight="1">
      <c r="A178" s="160"/>
      <c r="B178" s="145"/>
      <c r="C178" s="199"/>
      <c r="D178" s="6">
        <v>2012</v>
      </c>
      <c r="E178" s="4">
        <f t="shared" si="54"/>
        <v>0</v>
      </c>
      <c r="F178" s="4"/>
      <c r="G178" s="4"/>
      <c r="H178" s="4"/>
      <c r="I178" s="4"/>
      <c r="J178" s="4"/>
      <c r="K178" s="4"/>
      <c r="L178" s="203"/>
      <c r="M178" s="203"/>
      <c r="N178" s="14">
        <v>2.78</v>
      </c>
      <c r="O178" s="8"/>
      <c r="P178" s="5"/>
      <c r="Q178" s="1">
        <v>0.63</v>
      </c>
      <c r="R178" s="2"/>
      <c r="S178" s="1">
        <v>0.38</v>
      </c>
      <c r="T178" s="1">
        <v>0.25</v>
      </c>
    </row>
    <row r="179" spans="1:20" s="9" customFormat="1" ht="17.25" customHeight="1">
      <c r="A179" s="160"/>
      <c r="B179" s="145"/>
      <c r="C179" s="199"/>
      <c r="D179" s="6">
        <v>2013</v>
      </c>
      <c r="E179" s="4">
        <f t="shared" si="54"/>
        <v>0</v>
      </c>
      <c r="F179" s="4"/>
      <c r="G179" s="4"/>
      <c r="H179" s="4"/>
      <c r="I179" s="4"/>
      <c r="J179" s="4"/>
      <c r="K179" s="4"/>
      <c r="L179" s="203"/>
      <c r="M179" s="203"/>
      <c r="N179" s="14">
        <v>3.89</v>
      </c>
      <c r="O179" s="8"/>
      <c r="P179" s="5"/>
      <c r="Q179" s="1">
        <v>0.63</v>
      </c>
      <c r="R179" s="2"/>
      <c r="S179" s="1">
        <v>0.38</v>
      </c>
      <c r="T179" s="1">
        <v>0.25</v>
      </c>
    </row>
    <row r="180" spans="1:20" s="9" customFormat="1" ht="17.25" customHeight="1">
      <c r="A180" s="161"/>
      <c r="B180" s="141"/>
      <c r="C180" s="199"/>
      <c r="D180" s="6">
        <v>2014</v>
      </c>
      <c r="E180" s="4">
        <f t="shared" si="54"/>
        <v>0</v>
      </c>
      <c r="F180" s="4"/>
      <c r="G180" s="4"/>
      <c r="H180" s="4"/>
      <c r="I180" s="4"/>
      <c r="J180" s="4"/>
      <c r="K180" s="4"/>
      <c r="L180" s="203"/>
      <c r="M180" s="203"/>
      <c r="N180" s="14">
        <v>5</v>
      </c>
      <c r="O180" s="8"/>
      <c r="P180" s="5"/>
      <c r="Q180" s="1">
        <v>0.63</v>
      </c>
      <c r="R180" s="2"/>
      <c r="S180" s="1">
        <v>0.38</v>
      </c>
      <c r="T180" s="1">
        <v>0.25</v>
      </c>
    </row>
    <row r="181" spans="1:20" s="9" customFormat="1" ht="15" customHeight="1">
      <c r="A181" s="179">
        <v>21</v>
      </c>
      <c r="B181" s="162" t="s">
        <v>218</v>
      </c>
      <c r="C181" s="199"/>
      <c r="D181" s="3" t="s">
        <v>24</v>
      </c>
      <c r="E181" s="4">
        <f t="shared" si="54"/>
        <v>2.5</v>
      </c>
      <c r="F181" s="5">
        <f aca="true" t="shared" si="63" ref="F181:K181">F182+F183+F184+F185+F186</f>
        <v>0</v>
      </c>
      <c r="G181" s="2">
        <f t="shared" si="63"/>
        <v>0</v>
      </c>
      <c r="H181" s="5">
        <f t="shared" si="63"/>
        <v>0</v>
      </c>
      <c r="I181" s="5">
        <f t="shared" si="63"/>
        <v>0</v>
      </c>
      <c r="J181" s="2">
        <f t="shared" si="63"/>
        <v>2.5</v>
      </c>
      <c r="K181" s="5">
        <f t="shared" si="63"/>
        <v>0</v>
      </c>
      <c r="L181" s="203" t="s">
        <v>40</v>
      </c>
      <c r="M181" s="203" t="s">
        <v>219</v>
      </c>
      <c r="N181" s="2">
        <f>N182+N183+N184+N185+N186</f>
        <v>9</v>
      </c>
      <c r="O181" s="5">
        <f>O182+O183+O184+O185+O186</f>
        <v>40</v>
      </c>
      <c r="P181" s="5"/>
      <c r="Q181" s="1">
        <f>Q182+Q183+Q184+Q185+Q186</f>
        <v>0.63</v>
      </c>
      <c r="R181" s="1">
        <f>R182+R183+R184+R185+R186</f>
        <v>0</v>
      </c>
      <c r="S181" s="1">
        <f>S182+S183+S184+S185+S186</f>
        <v>0.39</v>
      </c>
      <c r="T181" s="1">
        <f>T182+T183+T184+T185+T186</f>
        <v>0.24</v>
      </c>
    </row>
    <row r="182" spans="1:20" s="9" customFormat="1" ht="21.75" customHeight="1">
      <c r="A182" s="160"/>
      <c r="B182" s="145"/>
      <c r="C182" s="199"/>
      <c r="D182" s="6">
        <v>2010</v>
      </c>
      <c r="E182" s="4">
        <f t="shared" si="54"/>
        <v>0.5</v>
      </c>
      <c r="F182" s="4"/>
      <c r="G182" s="4"/>
      <c r="H182" s="4"/>
      <c r="I182" s="4"/>
      <c r="J182" s="4">
        <v>0.5</v>
      </c>
      <c r="K182" s="4"/>
      <c r="L182" s="203"/>
      <c r="M182" s="203"/>
      <c r="N182" s="7"/>
      <c r="O182" s="8"/>
      <c r="P182" s="5"/>
      <c r="Q182" s="2">
        <f>SUM(R182:T182)</f>
        <v>0</v>
      </c>
      <c r="R182" s="2"/>
      <c r="S182" s="2"/>
      <c r="T182" s="2"/>
    </row>
    <row r="183" spans="1:20" s="9" customFormat="1" ht="20.25" customHeight="1">
      <c r="A183" s="160"/>
      <c r="B183" s="145"/>
      <c r="C183" s="199"/>
      <c r="D183" s="6">
        <v>2011</v>
      </c>
      <c r="E183" s="4">
        <f t="shared" si="54"/>
        <v>1</v>
      </c>
      <c r="F183" s="4"/>
      <c r="G183" s="4"/>
      <c r="H183" s="4"/>
      <c r="I183" s="4"/>
      <c r="J183" s="4">
        <v>1</v>
      </c>
      <c r="K183" s="4"/>
      <c r="L183" s="203"/>
      <c r="M183" s="203"/>
      <c r="N183" s="7"/>
      <c r="O183" s="8"/>
      <c r="P183" s="5"/>
      <c r="Q183" s="2">
        <f>SUM(R183:T183)</f>
        <v>0</v>
      </c>
      <c r="R183" s="2"/>
      <c r="S183" s="2"/>
      <c r="T183" s="2"/>
    </row>
    <row r="184" spans="1:20" s="9" customFormat="1" ht="17.25" customHeight="1">
      <c r="A184" s="160"/>
      <c r="B184" s="145"/>
      <c r="C184" s="199"/>
      <c r="D184" s="6">
        <v>2012</v>
      </c>
      <c r="E184" s="4">
        <f t="shared" si="54"/>
        <v>1</v>
      </c>
      <c r="F184" s="4"/>
      <c r="G184" s="4"/>
      <c r="H184" s="4"/>
      <c r="I184" s="4"/>
      <c r="J184" s="4">
        <v>1</v>
      </c>
      <c r="K184" s="4"/>
      <c r="L184" s="203"/>
      <c r="M184" s="203"/>
      <c r="N184" s="7">
        <v>3</v>
      </c>
      <c r="O184" s="8">
        <v>20</v>
      </c>
      <c r="P184" s="5"/>
      <c r="Q184" s="1">
        <v>0.31</v>
      </c>
      <c r="R184" s="1"/>
      <c r="S184" s="1">
        <v>0.19</v>
      </c>
      <c r="T184" s="1">
        <v>0.12</v>
      </c>
    </row>
    <row r="185" spans="1:20" s="9" customFormat="1" ht="17.25" customHeight="1">
      <c r="A185" s="160"/>
      <c r="B185" s="145"/>
      <c r="C185" s="199"/>
      <c r="D185" s="6">
        <v>2013</v>
      </c>
      <c r="E185" s="4">
        <f t="shared" si="54"/>
        <v>0</v>
      </c>
      <c r="F185" s="4"/>
      <c r="G185" s="4"/>
      <c r="H185" s="4"/>
      <c r="I185" s="4"/>
      <c r="J185" s="4"/>
      <c r="K185" s="4"/>
      <c r="L185" s="203"/>
      <c r="M185" s="203"/>
      <c r="N185" s="7">
        <v>3</v>
      </c>
      <c r="O185" s="8">
        <v>10</v>
      </c>
      <c r="P185" s="5"/>
      <c r="Q185" s="1">
        <v>0.16</v>
      </c>
      <c r="R185" s="1"/>
      <c r="S185" s="1">
        <v>0.1</v>
      </c>
      <c r="T185" s="1">
        <v>0.06</v>
      </c>
    </row>
    <row r="186" spans="1:20" s="9" customFormat="1" ht="17.25" customHeight="1">
      <c r="A186" s="161"/>
      <c r="B186" s="141"/>
      <c r="C186" s="199"/>
      <c r="D186" s="6">
        <v>2014</v>
      </c>
      <c r="E186" s="4">
        <f t="shared" si="54"/>
        <v>0</v>
      </c>
      <c r="F186" s="4"/>
      <c r="G186" s="4"/>
      <c r="H186" s="4"/>
      <c r="I186" s="4"/>
      <c r="J186" s="4"/>
      <c r="K186" s="4"/>
      <c r="L186" s="203"/>
      <c r="M186" s="203"/>
      <c r="N186" s="7">
        <v>3</v>
      </c>
      <c r="O186" s="8">
        <v>10</v>
      </c>
      <c r="P186" s="5"/>
      <c r="Q186" s="1">
        <v>0.16</v>
      </c>
      <c r="R186" s="1"/>
      <c r="S186" s="1">
        <v>0.1</v>
      </c>
      <c r="T186" s="1">
        <v>0.06</v>
      </c>
    </row>
    <row r="187" spans="1:20" s="9" customFormat="1" ht="15" customHeight="1">
      <c r="A187" s="179">
        <v>22</v>
      </c>
      <c r="B187" s="162" t="s">
        <v>62</v>
      </c>
      <c r="C187" s="199" t="s">
        <v>63</v>
      </c>
      <c r="D187" s="3" t="s">
        <v>24</v>
      </c>
      <c r="E187" s="4">
        <f t="shared" si="54"/>
        <v>16</v>
      </c>
      <c r="F187" s="5">
        <f aca="true" t="shared" si="64" ref="F187:K187">F188+F189+F190+F191+F192</f>
        <v>0</v>
      </c>
      <c r="G187" s="2">
        <f t="shared" si="64"/>
        <v>0</v>
      </c>
      <c r="H187" s="5">
        <f t="shared" si="64"/>
        <v>0</v>
      </c>
      <c r="I187" s="5">
        <f t="shared" si="64"/>
        <v>4</v>
      </c>
      <c r="J187" s="5">
        <f t="shared" si="64"/>
        <v>12</v>
      </c>
      <c r="K187" s="5">
        <f t="shared" si="64"/>
        <v>0</v>
      </c>
      <c r="L187" s="203" t="s">
        <v>40</v>
      </c>
      <c r="M187" s="203" t="s">
        <v>64</v>
      </c>
      <c r="N187" s="2">
        <f>N188+N189+N190+N191+N192</f>
        <v>1</v>
      </c>
      <c r="O187" s="5">
        <f>O188+O189+O190+O191+O192</f>
        <v>40</v>
      </c>
      <c r="P187" s="5"/>
      <c r="Q187" s="1">
        <f>Q188+Q189+Q190+Q191+Q192</f>
        <v>1.8900000000000001</v>
      </c>
      <c r="R187" s="1">
        <f>R188+R189+R190+R191+R192</f>
        <v>0</v>
      </c>
      <c r="S187" s="1">
        <f>S188+S189+S190+S191+S192</f>
        <v>1.1400000000000001</v>
      </c>
      <c r="T187" s="1">
        <f>T188+T189+T190+T191+T192</f>
        <v>0.75</v>
      </c>
    </row>
    <row r="188" spans="1:20" s="9" customFormat="1" ht="21.75" customHeight="1">
      <c r="A188" s="160"/>
      <c r="B188" s="145"/>
      <c r="C188" s="199"/>
      <c r="D188" s="6">
        <v>2010</v>
      </c>
      <c r="E188" s="4">
        <f t="shared" si="54"/>
        <v>5</v>
      </c>
      <c r="F188" s="4"/>
      <c r="G188" s="4"/>
      <c r="H188" s="4"/>
      <c r="I188" s="4">
        <v>1</v>
      </c>
      <c r="J188" s="4">
        <v>4</v>
      </c>
      <c r="K188" s="4"/>
      <c r="L188" s="203"/>
      <c r="M188" s="203"/>
      <c r="N188" s="7">
        <v>0.2</v>
      </c>
      <c r="O188" s="8"/>
      <c r="P188" s="5"/>
      <c r="Q188" s="2">
        <f>SUM(R188:T188)</f>
        <v>0</v>
      </c>
      <c r="R188" s="2"/>
      <c r="S188" s="2"/>
      <c r="T188" s="2"/>
    </row>
    <row r="189" spans="1:20" s="9" customFormat="1" ht="20.25" customHeight="1">
      <c r="A189" s="160"/>
      <c r="B189" s="145"/>
      <c r="C189" s="199"/>
      <c r="D189" s="6">
        <v>2011</v>
      </c>
      <c r="E189" s="4">
        <f t="shared" si="54"/>
        <v>5.5</v>
      </c>
      <c r="F189" s="4"/>
      <c r="G189" s="4"/>
      <c r="H189" s="4"/>
      <c r="I189" s="4">
        <v>1.5</v>
      </c>
      <c r="J189" s="4">
        <v>4</v>
      </c>
      <c r="K189" s="4"/>
      <c r="L189" s="203"/>
      <c r="M189" s="203"/>
      <c r="N189" s="7">
        <v>0.2</v>
      </c>
      <c r="O189" s="8"/>
      <c r="P189" s="5"/>
      <c r="Q189" s="2">
        <f>SUM(R189:T189)</f>
        <v>0</v>
      </c>
      <c r="R189" s="2"/>
      <c r="S189" s="2"/>
      <c r="T189" s="2"/>
    </row>
    <row r="190" spans="1:20" s="9" customFormat="1" ht="17.25" customHeight="1">
      <c r="A190" s="160"/>
      <c r="B190" s="145"/>
      <c r="C190" s="199"/>
      <c r="D190" s="6">
        <v>2012</v>
      </c>
      <c r="E190" s="4">
        <f t="shared" si="54"/>
        <v>5.5</v>
      </c>
      <c r="F190" s="4"/>
      <c r="G190" s="4"/>
      <c r="H190" s="4"/>
      <c r="I190" s="4">
        <v>1.5</v>
      </c>
      <c r="J190" s="4">
        <v>4</v>
      </c>
      <c r="K190" s="4"/>
      <c r="L190" s="203"/>
      <c r="M190" s="203"/>
      <c r="N190" s="7">
        <v>0.2</v>
      </c>
      <c r="O190" s="8">
        <v>40</v>
      </c>
      <c r="P190" s="5"/>
      <c r="Q190" s="1">
        <v>0.63</v>
      </c>
      <c r="R190" s="1"/>
      <c r="S190" s="1">
        <v>0.38</v>
      </c>
      <c r="T190" s="1">
        <v>0.25</v>
      </c>
    </row>
    <row r="191" spans="1:20" s="9" customFormat="1" ht="17.25" customHeight="1">
      <c r="A191" s="160"/>
      <c r="B191" s="145"/>
      <c r="C191" s="199"/>
      <c r="D191" s="6">
        <v>2013</v>
      </c>
      <c r="E191" s="4">
        <f t="shared" si="54"/>
        <v>0</v>
      </c>
      <c r="F191" s="4"/>
      <c r="G191" s="4"/>
      <c r="H191" s="4"/>
      <c r="I191" s="4"/>
      <c r="J191" s="4"/>
      <c r="K191" s="4"/>
      <c r="L191" s="203"/>
      <c r="M191" s="203"/>
      <c r="N191" s="7">
        <v>0.2</v>
      </c>
      <c r="O191" s="8"/>
      <c r="P191" s="5"/>
      <c r="Q191" s="1">
        <v>0.63</v>
      </c>
      <c r="R191" s="1"/>
      <c r="S191" s="1">
        <v>0.38</v>
      </c>
      <c r="T191" s="1">
        <v>0.25</v>
      </c>
    </row>
    <row r="192" spans="1:20" s="9" customFormat="1" ht="17.25" customHeight="1">
      <c r="A192" s="161"/>
      <c r="B192" s="141"/>
      <c r="C192" s="199"/>
      <c r="D192" s="6">
        <v>2014</v>
      </c>
      <c r="E192" s="4">
        <f t="shared" si="54"/>
        <v>0</v>
      </c>
      <c r="F192" s="4"/>
      <c r="G192" s="4"/>
      <c r="H192" s="4"/>
      <c r="I192" s="4"/>
      <c r="J192" s="4"/>
      <c r="K192" s="4"/>
      <c r="L192" s="203"/>
      <c r="M192" s="203"/>
      <c r="N192" s="7">
        <v>0.2</v>
      </c>
      <c r="O192" s="8"/>
      <c r="P192" s="5"/>
      <c r="Q192" s="1">
        <v>0.63</v>
      </c>
      <c r="R192" s="1"/>
      <c r="S192" s="1">
        <v>0.38</v>
      </c>
      <c r="T192" s="1">
        <v>0.25</v>
      </c>
    </row>
    <row r="193" spans="1:20" s="9" customFormat="1" ht="15" customHeight="1">
      <c r="A193" s="179">
        <v>23</v>
      </c>
      <c r="B193" s="162" t="s">
        <v>220</v>
      </c>
      <c r="C193" s="199" t="s">
        <v>65</v>
      </c>
      <c r="D193" s="3" t="s">
        <v>24</v>
      </c>
      <c r="E193" s="4">
        <f t="shared" si="54"/>
        <v>1</v>
      </c>
      <c r="F193" s="5">
        <f aca="true" t="shared" si="65" ref="F193:K193">F194+F195+F196+F197+F198</f>
        <v>0</v>
      </c>
      <c r="G193" s="2">
        <f t="shared" si="65"/>
        <v>0</v>
      </c>
      <c r="H193" s="5">
        <f t="shared" si="65"/>
        <v>0</v>
      </c>
      <c r="I193" s="5">
        <f t="shared" si="65"/>
        <v>0</v>
      </c>
      <c r="J193" s="5">
        <f t="shared" si="65"/>
        <v>1</v>
      </c>
      <c r="K193" s="5">
        <f t="shared" si="65"/>
        <v>0</v>
      </c>
      <c r="L193" s="203" t="s">
        <v>37</v>
      </c>
      <c r="M193" s="203" t="s">
        <v>66</v>
      </c>
      <c r="N193" s="2">
        <f>N194+N195+N196+N197+N198</f>
        <v>5</v>
      </c>
      <c r="O193" s="5">
        <f>O194+O195+O196+O197+O198</f>
        <v>6</v>
      </c>
      <c r="P193" s="5"/>
      <c r="Q193" s="1">
        <f>Q194+Q195+Q196+Q197+Q198</f>
        <v>0.36</v>
      </c>
      <c r="R193" s="1">
        <f>R194+R195+R196+R197+R198</f>
        <v>0</v>
      </c>
      <c r="S193" s="1">
        <f>S194+S195+S196+S197+S198</f>
        <v>0.2</v>
      </c>
      <c r="T193" s="1">
        <f>T194+T195+T196+T197+T198</f>
        <v>0.16</v>
      </c>
    </row>
    <row r="194" spans="1:20" s="9" customFormat="1" ht="21.75" customHeight="1">
      <c r="A194" s="160"/>
      <c r="B194" s="145"/>
      <c r="C194" s="199"/>
      <c r="D194" s="6">
        <v>2010</v>
      </c>
      <c r="E194" s="4">
        <f t="shared" si="54"/>
        <v>0.5</v>
      </c>
      <c r="F194" s="4"/>
      <c r="G194" s="4"/>
      <c r="H194" s="4"/>
      <c r="I194" s="4"/>
      <c r="J194" s="4">
        <v>0.5</v>
      </c>
      <c r="K194" s="4"/>
      <c r="L194" s="203"/>
      <c r="M194" s="203"/>
      <c r="N194" s="7"/>
      <c r="O194" s="8"/>
      <c r="P194" s="5"/>
      <c r="Q194" s="2">
        <f>SUM(R194:T194)</f>
        <v>0</v>
      </c>
      <c r="R194" s="2"/>
      <c r="S194" s="2"/>
      <c r="T194" s="2"/>
    </row>
    <row r="195" spans="1:20" s="9" customFormat="1" ht="20.25" customHeight="1">
      <c r="A195" s="160"/>
      <c r="B195" s="145"/>
      <c r="C195" s="199"/>
      <c r="D195" s="6">
        <v>2011</v>
      </c>
      <c r="E195" s="4">
        <f t="shared" si="54"/>
        <v>0.5</v>
      </c>
      <c r="F195" s="4"/>
      <c r="G195" s="4"/>
      <c r="H195" s="4"/>
      <c r="I195" s="4"/>
      <c r="J195" s="4">
        <v>0.5</v>
      </c>
      <c r="K195" s="4"/>
      <c r="L195" s="203"/>
      <c r="M195" s="203"/>
      <c r="N195" s="7"/>
      <c r="O195" s="8">
        <v>6</v>
      </c>
      <c r="P195" s="5"/>
      <c r="Q195" s="1">
        <v>0.09</v>
      </c>
      <c r="R195" s="1"/>
      <c r="S195" s="1">
        <v>0.05</v>
      </c>
      <c r="T195" s="1">
        <v>0.04</v>
      </c>
    </row>
    <row r="196" spans="1:20" s="9" customFormat="1" ht="17.25" customHeight="1">
      <c r="A196" s="160"/>
      <c r="B196" s="145"/>
      <c r="C196" s="199"/>
      <c r="D196" s="6">
        <v>2012</v>
      </c>
      <c r="E196" s="4">
        <f t="shared" si="54"/>
        <v>0</v>
      </c>
      <c r="F196" s="4"/>
      <c r="G196" s="4"/>
      <c r="H196" s="4"/>
      <c r="I196" s="4"/>
      <c r="J196" s="4"/>
      <c r="K196" s="4"/>
      <c r="L196" s="203"/>
      <c r="M196" s="203"/>
      <c r="N196" s="7">
        <v>1</v>
      </c>
      <c r="O196" s="8"/>
      <c r="P196" s="5"/>
      <c r="Q196" s="1">
        <v>0.09</v>
      </c>
      <c r="R196" s="1"/>
      <c r="S196" s="1">
        <v>0.05</v>
      </c>
      <c r="T196" s="1">
        <v>0.04</v>
      </c>
    </row>
    <row r="197" spans="1:20" s="9" customFormat="1" ht="17.25" customHeight="1">
      <c r="A197" s="160"/>
      <c r="B197" s="145"/>
      <c r="C197" s="199"/>
      <c r="D197" s="6">
        <v>2013</v>
      </c>
      <c r="E197" s="4">
        <f>F197+G197+H197+I197+J197+K197</f>
        <v>0</v>
      </c>
      <c r="F197" s="4"/>
      <c r="G197" s="4"/>
      <c r="H197" s="4"/>
      <c r="I197" s="4"/>
      <c r="J197" s="4"/>
      <c r="K197" s="4"/>
      <c r="L197" s="203"/>
      <c r="M197" s="203"/>
      <c r="N197" s="7">
        <v>2</v>
      </c>
      <c r="O197" s="8"/>
      <c r="P197" s="5"/>
      <c r="Q197" s="1">
        <v>0.09</v>
      </c>
      <c r="R197" s="1"/>
      <c r="S197" s="1">
        <v>0.05</v>
      </c>
      <c r="T197" s="1">
        <v>0.04</v>
      </c>
    </row>
    <row r="198" spans="1:20" s="9" customFormat="1" ht="17.25" customHeight="1">
      <c r="A198" s="161"/>
      <c r="B198" s="141"/>
      <c r="C198" s="199"/>
      <c r="D198" s="6">
        <v>2014</v>
      </c>
      <c r="E198" s="4">
        <f>F198+G198+H198+I198+J198+K198</f>
        <v>0</v>
      </c>
      <c r="F198" s="4"/>
      <c r="G198" s="4"/>
      <c r="H198" s="4"/>
      <c r="I198" s="4"/>
      <c r="J198" s="4"/>
      <c r="K198" s="4"/>
      <c r="L198" s="203"/>
      <c r="M198" s="203"/>
      <c r="N198" s="7">
        <v>2</v>
      </c>
      <c r="O198" s="8"/>
      <c r="P198" s="5"/>
      <c r="Q198" s="1">
        <v>0.09</v>
      </c>
      <c r="R198" s="1"/>
      <c r="S198" s="1">
        <v>0.05</v>
      </c>
      <c r="T198" s="1">
        <v>0.04</v>
      </c>
    </row>
    <row r="199" spans="1:25" s="92" customFormat="1" ht="15" customHeight="1">
      <c r="A199" s="199">
        <v>24</v>
      </c>
      <c r="B199" s="336" t="s">
        <v>67</v>
      </c>
      <c r="C199" s="199" t="s">
        <v>68</v>
      </c>
      <c r="D199" s="3" t="s">
        <v>24</v>
      </c>
      <c r="E199" s="7">
        <f aca="true" t="shared" si="66" ref="E199:E204">SUM(F199:K199)</f>
        <v>34</v>
      </c>
      <c r="F199" s="7">
        <f aca="true" t="shared" si="67" ref="F199:K199">SUM(F200:F204)</f>
        <v>0</v>
      </c>
      <c r="G199" s="7">
        <f t="shared" si="67"/>
        <v>0</v>
      </c>
      <c r="H199" s="7">
        <f t="shared" si="67"/>
        <v>0</v>
      </c>
      <c r="I199" s="7">
        <f>SUM(I200:I204)</f>
        <v>33</v>
      </c>
      <c r="J199" s="7">
        <f t="shared" si="67"/>
        <v>1</v>
      </c>
      <c r="K199" s="7">
        <f t="shared" si="67"/>
        <v>0</v>
      </c>
      <c r="L199" s="96" t="s">
        <v>233</v>
      </c>
      <c r="M199" s="96" t="s">
        <v>69</v>
      </c>
      <c r="N199" s="39">
        <f aca="true" t="shared" si="68" ref="N199:T199">SUM(N200:N204)</f>
        <v>24.18333333333333</v>
      </c>
      <c r="O199" s="109">
        <f t="shared" si="68"/>
        <v>33</v>
      </c>
      <c r="P199" s="109"/>
      <c r="Q199" s="39">
        <f t="shared" si="68"/>
        <v>1.84</v>
      </c>
      <c r="R199" s="39">
        <f t="shared" si="68"/>
        <v>0</v>
      </c>
      <c r="S199" s="39">
        <f t="shared" si="68"/>
        <v>1.11</v>
      </c>
      <c r="T199" s="39">
        <f t="shared" si="68"/>
        <v>0.73</v>
      </c>
      <c r="U199" s="110"/>
      <c r="V199" s="110"/>
      <c r="W199" s="111"/>
      <c r="X199" s="111"/>
      <c r="Y199" s="111"/>
    </row>
    <row r="200" spans="1:25" ht="15">
      <c r="A200" s="199"/>
      <c r="B200" s="336"/>
      <c r="C200" s="199"/>
      <c r="D200" s="6">
        <v>2010</v>
      </c>
      <c r="E200" s="18">
        <f t="shared" si="66"/>
        <v>17.5</v>
      </c>
      <c r="F200" s="64"/>
      <c r="G200" s="64"/>
      <c r="H200" s="64"/>
      <c r="I200" s="64">
        <v>16.5</v>
      </c>
      <c r="J200" s="64">
        <v>1</v>
      </c>
      <c r="K200" s="18"/>
      <c r="L200" s="96"/>
      <c r="M200" s="96"/>
      <c r="N200" s="112">
        <f>1/3</f>
        <v>0.3333333333333333</v>
      </c>
      <c r="O200" s="67">
        <v>7</v>
      </c>
      <c r="P200" s="113">
        <f>O200</f>
        <v>7</v>
      </c>
      <c r="Q200" s="112">
        <v>0.11</v>
      </c>
      <c r="R200" s="114"/>
      <c r="S200" s="114">
        <v>0.07</v>
      </c>
      <c r="T200" s="114">
        <v>0.04</v>
      </c>
      <c r="U200" s="11"/>
      <c r="V200" s="115"/>
      <c r="W200" s="116"/>
      <c r="X200" s="116"/>
      <c r="Y200" s="116"/>
    </row>
    <row r="201" spans="1:25" ht="15">
      <c r="A201" s="199"/>
      <c r="B201" s="336"/>
      <c r="C201" s="199"/>
      <c r="D201" s="6">
        <v>2011</v>
      </c>
      <c r="E201" s="18">
        <f t="shared" si="66"/>
        <v>16.5</v>
      </c>
      <c r="F201" s="64"/>
      <c r="G201" s="64"/>
      <c r="H201" s="64"/>
      <c r="I201" s="64">
        <v>16.5</v>
      </c>
      <c r="J201" s="64"/>
      <c r="K201" s="18"/>
      <c r="L201" s="96"/>
      <c r="M201" s="96"/>
      <c r="N201" s="112">
        <f>23.4/2/3</f>
        <v>3.9</v>
      </c>
      <c r="O201" s="67">
        <v>7</v>
      </c>
      <c r="P201" s="113">
        <f>P200+O201</f>
        <v>14</v>
      </c>
      <c r="Q201" s="112">
        <v>0.22</v>
      </c>
      <c r="R201" s="114"/>
      <c r="S201" s="114">
        <v>0.14</v>
      </c>
      <c r="T201" s="114">
        <v>0.08</v>
      </c>
      <c r="U201" s="11"/>
      <c r="V201" s="115"/>
      <c r="W201" s="98"/>
      <c r="X201" s="98"/>
      <c r="Y201" s="98"/>
    </row>
    <row r="202" spans="1:25" ht="15">
      <c r="A202" s="199"/>
      <c r="B202" s="336"/>
      <c r="C202" s="199"/>
      <c r="D202" s="6">
        <v>2012</v>
      </c>
      <c r="E202" s="18">
        <f t="shared" si="66"/>
        <v>0</v>
      </c>
      <c r="F202" s="64"/>
      <c r="G202" s="64"/>
      <c r="H202" s="64"/>
      <c r="I202" s="64"/>
      <c r="J202" s="64"/>
      <c r="K202" s="18"/>
      <c r="L202" s="96"/>
      <c r="M202" s="96"/>
      <c r="N202" s="112">
        <f>39.9/2/3</f>
        <v>6.6499999999999995</v>
      </c>
      <c r="O202" s="67">
        <v>16</v>
      </c>
      <c r="P202" s="113">
        <f>P201+O202</f>
        <v>30</v>
      </c>
      <c r="Q202" s="112">
        <v>0.47</v>
      </c>
      <c r="R202" s="114"/>
      <c r="S202" s="114">
        <v>0.28</v>
      </c>
      <c r="T202" s="114">
        <v>0.19</v>
      </c>
      <c r="U202" s="11"/>
      <c r="V202" s="115"/>
      <c r="W202" s="98"/>
      <c r="X202" s="98"/>
      <c r="Y202" s="98"/>
    </row>
    <row r="203" spans="1:25" ht="15">
      <c r="A203" s="199"/>
      <c r="B203" s="336"/>
      <c r="C203" s="199"/>
      <c r="D203" s="6">
        <v>2013</v>
      </c>
      <c r="E203" s="18">
        <f t="shared" si="66"/>
        <v>0</v>
      </c>
      <c r="F203" s="64"/>
      <c r="G203" s="64"/>
      <c r="H203" s="64"/>
      <c r="I203" s="64"/>
      <c r="J203" s="64"/>
      <c r="K203" s="18"/>
      <c r="L203" s="96"/>
      <c r="M203" s="96"/>
      <c r="N203" s="112">
        <f>39.9/2/3</f>
        <v>6.6499999999999995</v>
      </c>
      <c r="O203" s="67">
        <v>3</v>
      </c>
      <c r="P203" s="113">
        <f>P202+O203</f>
        <v>33</v>
      </c>
      <c r="Q203" s="112">
        <v>0.52</v>
      </c>
      <c r="R203" s="114"/>
      <c r="S203" s="114">
        <v>0.31</v>
      </c>
      <c r="T203" s="114">
        <v>0.21</v>
      </c>
      <c r="U203" s="11"/>
      <c r="V203" s="115"/>
      <c r="W203" s="98"/>
      <c r="X203" s="98"/>
      <c r="Y203" s="98"/>
    </row>
    <row r="204" spans="1:25" ht="15">
      <c r="A204" s="199"/>
      <c r="B204" s="336"/>
      <c r="C204" s="199"/>
      <c r="D204" s="6">
        <v>2014</v>
      </c>
      <c r="E204" s="18">
        <f t="shared" si="66"/>
        <v>0</v>
      </c>
      <c r="F204" s="64"/>
      <c r="G204" s="64"/>
      <c r="H204" s="64"/>
      <c r="I204" s="64"/>
      <c r="J204" s="64"/>
      <c r="K204" s="18"/>
      <c r="L204" s="96"/>
      <c r="M204" s="96"/>
      <c r="N204" s="112">
        <f>39.9/2/3</f>
        <v>6.6499999999999995</v>
      </c>
      <c r="O204" s="67">
        <v>0</v>
      </c>
      <c r="P204" s="113">
        <f>P203+O204</f>
        <v>33</v>
      </c>
      <c r="Q204" s="112">
        <v>0.52</v>
      </c>
      <c r="R204" s="114"/>
      <c r="S204" s="114">
        <v>0.31</v>
      </c>
      <c r="T204" s="114">
        <v>0.21</v>
      </c>
      <c r="U204" s="11"/>
      <c r="V204" s="115"/>
      <c r="W204" s="98"/>
      <c r="X204" s="98"/>
      <c r="Y204" s="98"/>
    </row>
    <row r="205" spans="1:20" ht="20.25" customHeight="1">
      <c r="A205" s="88" t="s">
        <v>202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</row>
    <row r="206" spans="1:20" s="60" customFormat="1" ht="15">
      <c r="A206" s="204"/>
      <c r="B206" s="235" t="s">
        <v>26</v>
      </c>
      <c r="C206" s="235"/>
      <c r="D206" s="103">
        <v>2010</v>
      </c>
      <c r="E206" s="56">
        <f>SUM(F206:K206)</f>
        <v>0</v>
      </c>
      <c r="F206" s="56">
        <f aca="true" t="shared" si="69" ref="F206:K209">F213+F219</f>
        <v>0</v>
      </c>
      <c r="G206" s="56">
        <f t="shared" si="69"/>
        <v>0</v>
      </c>
      <c r="H206" s="56">
        <f t="shared" si="69"/>
        <v>0</v>
      </c>
      <c r="I206" s="56">
        <f t="shared" si="69"/>
        <v>0</v>
      </c>
      <c r="J206" s="56">
        <f t="shared" si="69"/>
        <v>0</v>
      </c>
      <c r="K206" s="56">
        <f t="shared" si="69"/>
        <v>0</v>
      </c>
      <c r="L206" s="205"/>
      <c r="M206" s="205"/>
      <c r="N206" s="56">
        <f aca="true" t="shared" si="70" ref="N206:O210">N213+N219</f>
        <v>0</v>
      </c>
      <c r="O206" s="104">
        <f t="shared" si="70"/>
        <v>0</v>
      </c>
      <c r="P206" s="117"/>
      <c r="Q206" s="117">
        <f aca="true" t="shared" si="71" ref="Q206:Q211">R206+S206+T206</f>
        <v>0</v>
      </c>
      <c r="R206" s="117">
        <f aca="true" t="shared" si="72" ref="R206:T208">R213+R219</f>
        <v>0</v>
      </c>
      <c r="S206" s="117">
        <f t="shared" si="72"/>
        <v>0</v>
      </c>
      <c r="T206" s="117">
        <f t="shared" si="72"/>
        <v>0</v>
      </c>
    </row>
    <row r="207" spans="1:20" s="60" customFormat="1" ht="15">
      <c r="A207" s="204"/>
      <c r="B207" s="235"/>
      <c r="C207" s="235"/>
      <c r="D207" s="103">
        <v>2011</v>
      </c>
      <c r="E207" s="56">
        <f>SUM(F207:K207)</f>
        <v>5999.099999999999</v>
      </c>
      <c r="F207" s="56">
        <f t="shared" si="69"/>
        <v>0</v>
      </c>
      <c r="G207" s="56">
        <f t="shared" si="69"/>
        <v>0</v>
      </c>
      <c r="H207" s="56">
        <f t="shared" si="69"/>
        <v>0</v>
      </c>
      <c r="I207" s="56">
        <f t="shared" si="69"/>
        <v>1769.7</v>
      </c>
      <c r="J207" s="56">
        <f t="shared" si="69"/>
        <v>4229.4</v>
      </c>
      <c r="K207" s="56">
        <f t="shared" si="69"/>
        <v>0</v>
      </c>
      <c r="L207" s="205"/>
      <c r="M207" s="205"/>
      <c r="N207" s="56">
        <f t="shared" si="70"/>
        <v>0</v>
      </c>
      <c r="O207" s="104">
        <f t="shared" si="70"/>
        <v>0</v>
      </c>
      <c r="P207" s="117"/>
      <c r="Q207" s="117">
        <f t="shared" si="71"/>
        <v>0</v>
      </c>
      <c r="R207" s="117">
        <f t="shared" si="72"/>
        <v>0</v>
      </c>
      <c r="S207" s="117">
        <f t="shared" si="72"/>
        <v>0</v>
      </c>
      <c r="T207" s="117">
        <f t="shared" si="72"/>
        <v>0</v>
      </c>
    </row>
    <row r="208" spans="1:20" s="60" customFormat="1" ht="15">
      <c r="A208" s="204"/>
      <c r="B208" s="235"/>
      <c r="C208" s="235"/>
      <c r="D208" s="55">
        <v>2012</v>
      </c>
      <c r="E208" s="56">
        <f>SUM(F208:K208)</f>
        <v>26746</v>
      </c>
      <c r="F208" s="56">
        <f t="shared" si="69"/>
        <v>0</v>
      </c>
      <c r="G208" s="56">
        <f t="shared" si="69"/>
        <v>0</v>
      </c>
      <c r="H208" s="56">
        <f t="shared" si="69"/>
        <v>0</v>
      </c>
      <c r="I208" s="56">
        <f t="shared" si="69"/>
        <v>7963.8</v>
      </c>
      <c r="J208" s="56">
        <f t="shared" si="69"/>
        <v>18782.2</v>
      </c>
      <c r="K208" s="56">
        <f t="shared" si="69"/>
        <v>0</v>
      </c>
      <c r="L208" s="205"/>
      <c r="M208" s="205"/>
      <c r="N208" s="56">
        <f t="shared" si="70"/>
        <v>0</v>
      </c>
      <c r="O208" s="104">
        <f t="shared" si="70"/>
        <v>0</v>
      </c>
      <c r="P208" s="117"/>
      <c r="Q208" s="117">
        <f t="shared" si="71"/>
        <v>0</v>
      </c>
      <c r="R208" s="117">
        <f t="shared" si="72"/>
        <v>0</v>
      </c>
      <c r="S208" s="117">
        <f t="shared" si="72"/>
        <v>0</v>
      </c>
      <c r="T208" s="117">
        <f t="shared" si="72"/>
        <v>0</v>
      </c>
    </row>
    <row r="209" spans="1:20" s="60" customFormat="1" ht="15">
      <c r="A209" s="204"/>
      <c r="B209" s="235"/>
      <c r="C209" s="235"/>
      <c r="D209" s="55">
        <v>2013</v>
      </c>
      <c r="E209" s="56">
        <f>SUM(F209:K209)</f>
        <v>21646.9</v>
      </c>
      <c r="F209" s="56">
        <f t="shared" si="69"/>
        <v>0</v>
      </c>
      <c r="G209" s="56">
        <f t="shared" si="69"/>
        <v>0</v>
      </c>
      <c r="H209" s="56">
        <f t="shared" si="69"/>
        <v>0</v>
      </c>
      <c r="I209" s="56">
        <f t="shared" si="69"/>
        <v>6194.1</v>
      </c>
      <c r="J209" s="56">
        <f t="shared" si="69"/>
        <v>15452.8</v>
      </c>
      <c r="K209" s="56">
        <f t="shared" si="69"/>
        <v>0</v>
      </c>
      <c r="L209" s="205"/>
      <c r="M209" s="205"/>
      <c r="N209" s="56">
        <f t="shared" si="70"/>
        <v>0</v>
      </c>
      <c r="O209" s="104">
        <f t="shared" si="70"/>
        <v>215</v>
      </c>
      <c r="P209" s="117"/>
      <c r="Q209" s="117">
        <f t="shared" si="71"/>
        <v>7.699999999999999</v>
      </c>
      <c r="R209" s="117">
        <f aca="true" t="shared" si="73" ref="R209:T210">R216+R222</f>
        <v>0</v>
      </c>
      <c r="S209" s="117">
        <f>S216+S222</f>
        <v>4.6</v>
      </c>
      <c r="T209" s="117">
        <f>T216+T222</f>
        <v>3.1</v>
      </c>
    </row>
    <row r="210" spans="1:20" s="60" customFormat="1" ht="15">
      <c r="A210" s="204"/>
      <c r="B210" s="235"/>
      <c r="C210" s="235"/>
      <c r="D210" s="55">
        <v>2014</v>
      </c>
      <c r="E210" s="56">
        <f>SUM(F210:K210)</f>
        <v>6099.099999999999</v>
      </c>
      <c r="F210" s="56">
        <f aca="true" t="shared" si="74" ref="F210:K210">F217+F223</f>
        <v>0</v>
      </c>
      <c r="G210" s="56">
        <f t="shared" si="74"/>
        <v>0</v>
      </c>
      <c r="H210" s="56">
        <f t="shared" si="74"/>
        <v>0</v>
      </c>
      <c r="I210" s="56">
        <f t="shared" si="74"/>
        <v>1769.7</v>
      </c>
      <c r="J210" s="56">
        <f t="shared" si="74"/>
        <v>4329.4</v>
      </c>
      <c r="K210" s="56">
        <f t="shared" si="74"/>
        <v>0</v>
      </c>
      <c r="L210" s="205"/>
      <c r="M210" s="205"/>
      <c r="N210" s="56">
        <f t="shared" si="70"/>
        <v>0</v>
      </c>
      <c r="O210" s="104">
        <f t="shared" si="70"/>
        <v>1328</v>
      </c>
      <c r="P210" s="117"/>
      <c r="Q210" s="117">
        <f>R210+S210+T210</f>
        <v>41.31</v>
      </c>
      <c r="R210" s="117">
        <f t="shared" si="73"/>
        <v>0</v>
      </c>
      <c r="S210" s="117">
        <f>S217+S223</f>
        <v>22.65</v>
      </c>
      <c r="T210" s="117">
        <f t="shared" si="73"/>
        <v>18.66</v>
      </c>
    </row>
    <row r="211" spans="1:20" s="60" customFormat="1" ht="15">
      <c r="A211" s="204"/>
      <c r="B211" s="235"/>
      <c r="C211" s="235"/>
      <c r="D211" s="103" t="s">
        <v>22</v>
      </c>
      <c r="E211" s="56">
        <f aca="true" t="shared" si="75" ref="E211:K211">SUM(E206:E210)</f>
        <v>60491.1</v>
      </c>
      <c r="F211" s="56">
        <f>SUM(F206:F210)</f>
        <v>0</v>
      </c>
      <c r="G211" s="56">
        <f t="shared" si="75"/>
        <v>0</v>
      </c>
      <c r="H211" s="56">
        <f t="shared" si="75"/>
        <v>0</v>
      </c>
      <c r="I211" s="56">
        <f t="shared" si="75"/>
        <v>17697.3</v>
      </c>
      <c r="J211" s="56">
        <f t="shared" si="75"/>
        <v>42793.799999999996</v>
      </c>
      <c r="K211" s="56">
        <f t="shared" si="75"/>
        <v>0</v>
      </c>
      <c r="L211" s="205"/>
      <c r="M211" s="205"/>
      <c r="N211" s="56">
        <f>SUM(N206:N210)</f>
        <v>0</v>
      </c>
      <c r="O211" s="104">
        <f>SUM(O206:O210)</f>
        <v>1543</v>
      </c>
      <c r="P211" s="117"/>
      <c r="Q211" s="117">
        <f t="shared" si="71"/>
        <v>49.010000000000005</v>
      </c>
      <c r="R211" s="117">
        <f>SUM(R206:R210)</f>
        <v>0</v>
      </c>
      <c r="S211" s="117">
        <f>SUM(S206:S210)</f>
        <v>27.25</v>
      </c>
      <c r="T211" s="117">
        <f>SUM(T206:T210)</f>
        <v>21.76</v>
      </c>
    </row>
    <row r="212" spans="1:20" ht="15" customHeight="1">
      <c r="A212" s="177" t="s">
        <v>209</v>
      </c>
      <c r="B212" s="178" t="s">
        <v>82</v>
      </c>
      <c r="C212" s="199" t="s">
        <v>211</v>
      </c>
      <c r="D212" s="3" t="s">
        <v>27</v>
      </c>
      <c r="E212" s="4">
        <v>1500</v>
      </c>
      <c r="F212" s="5">
        <f aca="true" t="shared" si="76" ref="F212:K212">SUM(F213:F217)</f>
        <v>0</v>
      </c>
      <c r="G212" s="5">
        <f t="shared" si="76"/>
        <v>0</v>
      </c>
      <c r="H212" s="5">
        <f t="shared" si="76"/>
        <v>0</v>
      </c>
      <c r="I212" s="5">
        <f t="shared" si="76"/>
        <v>0</v>
      </c>
      <c r="J212" s="2">
        <v>1500</v>
      </c>
      <c r="K212" s="5">
        <f t="shared" si="76"/>
        <v>0</v>
      </c>
      <c r="L212" s="96" t="s">
        <v>188</v>
      </c>
      <c r="M212" s="96" t="s">
        <v>187</v>
      </c>
      <c r="N212" s="137" t="s">
        <v>184</v>
      </c>
      <c r="O212" s="5">
        <v>828</v>
      </c>
      <c r="P212" s="65"/>
      <c r="Q212" s="118">
        <f aca="true" t="shared" si="77" ref="Q212:Q223">SUM(R212:T212)</f>
        <v>23.41</v>
      </c>
      <c r="R212" s="1">
        <f>SUM(R213:R217)</f>
        <v>0</v>
      </c>
      <c r="S212" s="1">
        <f>SUM(S213:S217)</f>
        <v>11.95</v>
      </c>
      <c r="T212" s="1">
        <f>SUM(T213:T217)</f>
        <v>11.46</v>
      </c>
    </row>
    <row r="213" spans="1:20" ht="15">
      <c r="A213" s="177"/>
      <c r="B213" s="178"/>
      <c r="C213" s="199"/>
      <c r="D213" s="6">
        <v>2010</v>
      </c>
      <c r="E213" s="4">
        <f aca="true" t="shared" si="78" ref="E213:E223">SUM(F213:K213)</f>
        <v>0</v>
      </c>
      <c r="F213" s="4"/>
      <c r="G213" s="4"/>
      <c r="H213" s="4"/>
      <c r="I213" s="4"/>
      <c r="J213" s="4">
        <f>SUM(K213:P213)</f>
        <v>0</v>
      </c>
      <c r="K213" s="4"/>
      <c r="L213" s="96"/>
      <c r="M213" s="96"/>
      <c r="N213" s="97"/>
      <c r="O213" s="67">
        <v>0</v>
      </c>
      <c r="P213" s="67"/>
      <c r="Q213" s="91">
        <f t="shared" si="77"/>
        <v>0</v>
      </c>
      <c r="R213" s="93"/>
      <c r="S213" s="93"/>
      <c r="T213" s="93"/>
    </row>
    <row r="214" spans="1:20" ht="15">
      <c r="A214" s="177"/>
      <c r="B214" s="178"/>
      <c r="C214" s="199"/>
      <c r="D214" s="6">
        <v>2011</v>
      </c>
      <c r="E214" s="4">
        <v>100</v>
      </c>
      <c r="F214" s="4"/>
      <c r="G214" s="4"/>
      <c r="H214" s="4"/>
      <c r="I214" s="4"/>
      <c r="J214" s="4">
        <v>100</v>
      </c>
      <c r="K214" s="4"/>
      <c r="L214" s="96"/>
      <c r="M214" s="96"/>
      <c r="N214" s="97"/>
      <c r="O214" s="67">
        <v>0</v>
      </c>
      <c r="P214" s="67"/>
      <c r="Q214" s="91">
        <f t="shared" si="77"/>
        <v>0</v>
      </c>
      <c r="R214" s="93"/>
      <c r="S214" s="93"/>
      <c r="T214" s="93"/>
    </row>
    <row r="215" spans="1:20" ht="15">
      <c r="A215" s="177"/>
      <c r="B215" s="178"/>
      <c r="C215" s="199"/>
      <c r="D215" s="6">
        <v>2012</v>
      </c>
      <c r="E215" s="4">
        <v>200</v>
      </c>
      <c r="F215" s="4"/>
      <c r="G215" s="4"/>
      <c r="H215" s="4"/>
      <c r="I215" s="4"/>
      <c r="J215" s="4">
        <v>200</v>
      </c>
      <c r="K215" s="4"/>
      <c r="L215" s="96"/>
      <c r="M215" s="96"/>
      <c r="N215" s="97"/>
      <c r="O215" s="67">
        <v>0</v>
      </c>
      <c r="P215" s="67"/>
      <c r="Q215" s="91">
        <f t="shared" si="77"/>
        <v>0</v>
      </c>
      <c r="R215" s="93"/>
      <c r="S215" s="93"/>
      <c r="T215" s="93"/>
    </row>
    <row r="216" spans="1:20" ht="15">
      <c r="A216" s="177"/>
      <c r="B216" s="178"/>
      <c r="C216" s="199"/>
      <c r="D216" s="6">
        <v>2013</v>
      </c>
      <c r="E216" s="4">
        <v>1000</v>
      </c>
      <c r="F216" s="4"/>
      <c r="G216" s="4"/>
      <c r="H216" s="4"/>
      <c r="I216" s="4"/>
      <c r="J216" s="4">
        <v>1000</v>
      </c>
      <c r="K216" s="4"/>
      <c r="L216" s="96"/>
      <c r="M216" s="96"/>
      <c r="N216" s="97"/>
      <c r="O216" s="67">
        <v>0</v>
      </c>
      <c r="P216" s="67"/>
      <c r="Q216" s="91">
        <f t="shared" si="77"/>
        <v>0</v>
      </c>
      <c r="R216" s="93"/>
      <c r="S216" s="93"/>
      <c r="T216" s="93"/>
    </row>
    <row r="217" spans="1:20" ht="15">
      <c r="A217" s="177"/>
      <c r="B217" s="178"/>
      <c r="C217" s="199"/>
      <c r="D217" s="6">
        <v>2014</v>
      </c>
      <c r="E217" s="4">
        <v>200</v>
      </c>
      <c r="F217" s="4"/>
      <c r="G217" s="4"/>
      <c r="H217" s="4"/>
      <c r="I217" s="4"/>
      <c r="J217" s="4">
        <v>200</v>
      </c>
      <c r="K217" s="4"/>
      <c r="L217" s="96"/>
      <c r="M217" s="96"/>
      <c r="N217" s="87"/>
      <c r="O217" s="67">
        <v>828</v>
      </c>
      <c r="P217" s="67"/>
      <c r="Q217" s="118">
        <v>23.41</v>
      </c>
      <c r="R217" s="114">
        <v>0</v>
      </c>
      <c r="S217" s="114">
        <v>11.95</v>
      </c>
      <c r="T217" s="114">
        <v>11.46</v>
      </c>
    </row>
    <row r="218" spans="1:20" ht="15" customHeight="1">
      <c r="A218" s="177" t="s">
        <v>210</v>
      </c>
      <c r="B218" s="336" t="s">
        <v>193</v>
      </c>
      <c r="C218" s="199"/>
      <c r="D218" s="3" t="s">
        <v>27</v>
      </c>
      <c r="E218" s="4">
        <f t="shared" si="78"/>
        <v>58991.09999999999</v>
      </c>
      <c r="F218" s="5">
        <f aca="true" t="shared" si="79" ref="F218:K218">SUM(F219:F223)</f>
        <v>0</v>
      </c>
      <c r="G218" s="5">
        <f t="shared" si="79"/>
        <v>0</v>
      </c>
      <c r="H218" s="5">
        <f t="shared" si="79"/>
        <v>0</v>
      </c>
      <c r="I218" s="5">
        <f t="shared" si="79"/>
        <v>17697.3</v>
      </c>
      <c r="J218" s="5">
        <f t="shared" si="79"/>
        <v>41293.799999999996</v>
      </c>
      <c r="K218" s="5">
        <f t="shared" si="79"/>
        <v>0</v>
      </c>
      <c r="L218" s="96" t="s">
        <v>194</v>
      </c>
      <c r="M218" s="96" t="s">
        <v>195</v>
      </c>
      <c r="N218" s="137" t="s">
        <v>184</v>
      </c>
      <c r="O218" s="5">
        <f>SUM(O219:O223)</f>
        <v>715</v>
      </c>
      <c r="P218" s="65"/>
      <c r="Q218" s="91">
        <f t="shared" si="77"/>
        <v>25.6</v>
      </c>
      <c r="R218" s="2">
        <f>SUM(R219:R223)</f>
        <v>0</v>
      </c>
      <c r="S218" s="2">
        <f>SUM(S219:S223)</f>
        <v>15.299999999999999</v>
      </c>
      <c r="T218" s="2">
        <f>SUM(T219:T223)</f>
        <v>10.3</v>
      </c>
    </row>
    <row r="219" spans="1:20" ht="15">
      <c r="A219" s="177"/>
      <c r="B219" s="336"/>
      <c r="C219" s="199"/>
      <c r="D219" s="6">
        <v>2010</v>
      </c>
      <c r="E219" s="4">
        <f t="shared" si="78"/>
        <v>0</v>
      </c>
      <c r="F219" s="4"/>
      <c r="G219" s="4"/>
      <c r="H219" s="4"/>
      <c r="I219" s="4"/>
      <c r="J219" s="4"/>
      <c r="K219" s="4"/>
      <c r="L219" s="96"/>
      <c r="M219" s="96"/>
      <c r="N219" s="138"/>
      <c r="O219" s="67"/>
      <c r="P219" s="67"/>
      <c r="Q219" s="91">
        <f t="shared" si="77"/>
        <v>0</v>
      </c>
      <c r="R219" s="93"/>
      <c r="S219" s="93"/>
      <c r="T219" s="93"/>
    </row>
    <row r="220" spans="1:20" ht="15">
      <c r="A220" s="177"/>
      <c r="B220" s="336"/>
      <c r="C220" s="199"/>
      <c r="D220" s="6">
        <v>2011</v>
      </c>
      <c r="E220" s="4">
        <f t="shared" si="78"/>
        <v>5899.099999999999</v>
      </c>
      <c r="F220" s="4"/>
      <c r="G220" s="4"/>
      <c r="H220" s="4"/>
      <c r="I220" s="4">
        <v>1769.7</v>
      </c>
      <c r="J220" s="4">
        <v>4129.4</v>
      </c>
      <c r="K220" s="4"/>
      <c r="L220" s="96"/>
      <c r="M220" s="96"/>
      <c r="N220" s="138"/>
      <c r="O220" s="67"/>
      <c r="P220" s="67"/>
      <c r="Q220" s="91">
        <f t="shared" si="77"/>
        <v>0</v>
      </c>
      <c r="R220" s="93"/>
      <c r="S220" s="93"/>
      <c r="T220" s="93"/>
    </row>
    <row r="221" spans="1:20" ht="15">
      <c r="A221" s="177"/>
      <c r="B221" s="336"/>
      <c r="C221" s="199"/>
      <c r="D221" s="6">
        <v>2012</v>
      </c>
      <c r="E221" s="4">
        <f t="shared" si="78"/>
        <v>26546</v>
      </c>
      <c r="F221" s="4"/>
      <c r="G221" s="4"/>
      <c r="H221" s="4"/>
      <c r="I221" s="4">
        <v>7963.8</v>
      </c>
      <c r="J221" s="4">
        <v>18582.2</v>
      </c>
      <c r="K221" s="4"/>
      <c r="L221" s="96"/>
      <c r="M221" s="96"/>
      <c r="N221" s="138"/>
      <c r="O221" s="67"/>
      <c r="P221" s="67"/>
      <c r="Q221" s="91">
        <f t="shared" si="77"/>
        <v>0</v>
      </c>
      <c r="R221" s="93"/>
      <c r="S221" s="93"/>
      <c r="T221" s="93"/>
    </row>
    <row r="222" spans="1:20" ht="15">
      <c r="A222" s="177"/>
      <c r="B222" s="336"/>
      <c r="C222" s="199"/>
      <c r="D222" s="6">
        <v>2013</v>
      </c>
      <c r="E222" s="4">
        <f t="shared" si="78"/>
        <v>20646.9</v>
      </c>
      <c r="F222" s="4"/>
      <c r="G222" s="4"/>
      <c r="H222" s="4"/>
      <c r="I222" s="4">
        <v>6194.1</v>
      </c>
      <c r="J222" s="4">
        <v>14452.8</v>
      </c>
      <c r="K222" s="4"/>
      <c r="L222" s="96"/>
      <c r="M222" s="96"/>
      <c r="N222" s="138"/>
      <c r="O222" s="67">
        <v>215</v>
      </c>
      <c r="P222" s="67"/>
      <c r="Q222" s="91">
        <f t="shared" si="77"/>
        <v>7.699999999999999</v>
      </c>
      <c r="R222" s="93"/>
      <c r="S222" s="93">
        <v>4.6</v>
      </c>
      <c r="T222" s="93">
        <v>3.1</v>
      </c>
    </row>
    <row r="223" spans="1:20" ht="15">
      <c r="A223" s="177"/>
      <c r="B223" s="336"/>
      <c r="C223" s="199"/>
      <c r="D223" s="6">
        <v>2014</v>
      </c>
      <c r="E223" s="4">
        <f t="shared" si="78"/>
        <v>5899.099999999999</v>
      </c>
      <c r="F223" s="4"/>
      <c r="G223" s="4"/>
      <c r="H223" s="4"/>
      <c r="I223" s="4">
        <v>1769.7</v>
      </c>
      <c r="J223" s="4">
        <v>4129.4</v>
      </c>
      <c r="K223" s="4"/>
      <c r="L223" s="96"/>
      <c r="M223" s="96"/>
      <c r="N223" s="119"/>
      <c r="O223" s="67">
        <v>500</v>
      </c>
      <c r="P223" s="67"/>
      <c r="Q223" s="91">
        <f t="shared" si="77"/>
        <v>17.9</v>
      </c>
      <c r="R223" s="93"/>
      <c r="S223" s="93">
        <v>10.7</v>
      </c>
      <c r="T223" s="93">
        <v>7.2</v>
      </c>
    </row>
    <row r="224" spans="1:20" ht="30" customHeight="1" hidden="1" thickBo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</row>
    <row r="225" spans="1:20" s="60" customFormat="1" ht="15" hidden="1">
      <c r="A225" s="204"/>
      <c r="B225" s="338"/>
      <c r="C225" s="338"/>
      <c r="D225" s="103"/>
      <c r="E225" s="56"/>
      <c r="F225" s="56"/>
      <c r="G225" s="56"/>
      <c r="H225" s="56"/>
      <c r="I225" s="56"/>
      <c r="J225" s="56"/>
      <c r="K225" s="56"/>
      <c r="L225" s="278"/>
      <c r="M225" s="337"/>
      <c r="N225" s="99"/>
      <c r="O225" s="70"/>
      <c r="P225" s="70"/>
      <c r="Q225" s="99"/>
      <c r="R225" s="99"/>
      <c r="S225" s="99"/>
      <c r="T225" s="99"/>
    </row>
    <row r="226" spans="1:20" s="60" customFormat="1" ht="15" hidden="1">
      <c r="A226" s="204"/>
      <c r="B226" s="338"/>
      <c r="C226" s="338"/>
      <c r="D226" s="103"/>
      <c r="E226" s="56"/>
      <c r="F226" s="56"/>
      <c r="G226" s="56"/>
      <c r="H226" s="56"/>
      <c r="I226" s="56"/>
      <c r="J226" s="56"/>
      <c r="K226" s="56"/>
      <c r="L226" s="278"/>
      <c r="M226" s="337"/>
      <c r="N226" s="99"/>
      <c r="O226" s="70"/>
      <c r="P226" s="70"/>
      <c r="Q226" s="99"/>
      <c r="R226" s="99"/>
      <c r="S226" s="99"/>
      <c r="T226" s="99"/>
    </row>
    <row r="227" spans="1:20" s="60" customFormat="1" ht="15" hidden="1">
      <c r="A227" s="204"/>
      <c r="B227" s="338"/>
      <c r="C227" s="338"/>
      <c r="D227" s="103"/>
      <c r="E227" s="56"/>
      <c r="F227" s="56"/>
      <c r="G227" s="56"/>
      <c r="H227" s="56"/>
      <c r="I227" s="56"/>
      <c r="J227" s="56"/>
      <c r="K227" s="56"/>
      <c r="L227" s="278"/>
      <c r="M227" s="337"/>
      <c r="N227" s="99"/>
      <c r="O227" s="70"/>
      <c r="P227" s="70"/>
      <c r="Q227" s="99"/>
      <c r="R227" s="99"/>
      <c r="S227" s="99"/>
      <c r="T227" s="99"/>
    </row>
    <row r="228" spans="1:20" s="60" customFormat="1" ht="15" hidden="1">
      <c r="A228" s="204"/>
      <c r="B228" s="338"/>
      <c r="C228" s="338"/>
      <c r="D228" s="121"/>
      <c r="E228" s="56"/>
      <c r="F228" s="56"/>
      <c r="G228" s="56"/>
      <c r="H228" s="56"/>
      <c r="I228" s="56"/>
      <c r="J228" s="56"/>
      <c r="K228" s="56"/>
      <c r="L228" s="278"/>
      <c r="M228" s="337"/>
      <c r="N228" s="99"/>
      <c r="O228" s="70"/>
      <c r="P228" s="70"/>
      <c r="Q228" s="99"/>
      <c r="R228" s="99"/>
      <c r="S228" s="99"/>
      <c r="T228" s="99"/>
    </row>
    <row r="229" spans="1:20" s="60" customFormat="1" ht="15" hidden="1">
      <c r="A229" s="204"/>
      <c r="B229" s="338"/>
      <c r="C229" s="338"/>
      <c r="D229" s="121"/>
      <c r="E229" s="56"/>
      <c r="F229" s="56"/>
      <c r="G229" s="56"/>
      <c r="H229" s="56"/>
      <c r="I229" s="56"/>
      <c r="J229" s="56"/>
      <c r="K229" s="56"/>
      <c r="L229" s="278"/>
      <c r="M229" s="337"/>
      <c r="N229" s="99"/>
      <c r="O229" s="70"/>
      <c r="P229" s="70"/>
      <c r="Q229" s="99"/>
      <c r="R229" s="99"/>
      <c r="S229" s="99"/>
      <c r="T229" s="99"/>
    </row>
    <row r="230" spans="1:20" s="60" customFormat="1" ht="15" hidden="1">
      <c r="A230" s="204"/>
      <c r="B230" s="338"/>
      <c r="C230" s="338"/>
      <c r="D230" s="103"/>
      <c r="E230" s="56"/>
      <c r="F230" s="56"/>
      <c r="G230" s="56"/>
      <c r="H230" s="56"/>
      <c r="I230" s="56"/>
      <c r="J230" s="56"/>
      <c r="K230" s="56"/>
      <c r="L230" s="278"/>
      <c r="M230" s="337"/>
      <c r="N230" s="99"/>
      <c r="O230" s="70"/>
      <c r="P230" s="70"/>
      <c r="Q230" s="99"/>
      <c r="R230" s="99"/>
      <c r="S230" s="99"/>
      <c r="T230" s="99"/>
    </row>
    <row r="231" spans="1:20" ht="30" customHeight="1">
      <c r="A231" s="88" t="s">
        <v>203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</row>
    <row r="232" spans="1:20" s="60" customFormat="1" ht="15" customHeight="1">
      <c r="A232" s="204"/>
      <c r="B232" s="235" t="s">
        <v>26</v>
      </c>
      <c r="C232" s="235"/>
      <c r="D232" s="103">
        <v>2010</v>
      </c>
      <c r="E232" s="56">
        <f>SUM(F232:K232)</f>
        <v>70.17984000000001</v>
      </c>
      <c r="F232" s="56">
        <f aca="true" t="shared" si="80" ref="F232:J236">F254+F284+F308+F350+F362</f>
        <v>22.034</v>
      </c>
      <c r="G232" s="56">
        <f t="shared" si="80"/>
        <v>6.17412</v>
      </c>
      <c r="H232" s="56">
        <f t="shared" si="80"/>
        <v>31.831720000000004</v>
      </c>
      <c r="I232" s="56">
        <f t="shared" si="80"/>
        <v>0.14</v>
      </c>
      <c r="J232" s="56">
        <f t="shared" si="80"/>
        <v>10</v>
      </c>
      <c r="K232" s="56"/>
      <c r="L232" s="205"/>
      <c r="M232" s="205"/>
      <c r="N232" s="56">
        <f aca="true" t="shared" si="81" ref="N232:O236">N254+N284+N308+N350+N362</f>
        <v>0</v>
      </c>
      <c r="O232" s="70">
        <f t="shared" si="81"/>
        <v>6</v>
      </c>
      <c r="P232" s="70"/>
      <c r="Q232" s="99">
        <f aca="true" t="shared" si="82" ref="Q232:Q237">SUM(R232:T232)</f>
        <v>0.89</v>
      </c>
      <c r="R232" s="56">
        <f aca="true" t="shared" si="83" ref="R232:T236">R254+R284+R308+R350+R362</f>
        <v>0</v>
      </c>
      <c r="S232" s="99">
        <f t="shared" si="83"/>
        <v>0.53</v>
      </c>
      <c r="T232" s="99">
        <f t="shared" si="83"/>
        <v>0.36</v>
      </c>
    </row>
    <row r="233" spans="1:20" s="60" customFormat="1" ht="15" customHeight="1">
      <c r="A233" s="204"/>
      <c r="B233" s="235"/>
      <c r="C233" s="235"/>
      <c r="D233" s="103">
        <v>2011</v>
      </c>
      <c r="E233" s="56">
        <f>SUM(F233:K233)</f>
        <v>161.1545</v>
      </c>
      <c r="F233" s="56">
        <f t="shared" si="80"/>
        <v>45.716</v>
      </c>
      <c r="G233" s="56">
        <f t="shared" si="80"/>
        <v>30.825</v>
      </c>
      <c r="H233" s="56">
        <f t="shared" si="80"/>
        <v>74.4175</v>
      </c>
      <c r="I233" s="56">
        <f t="shared" si="80"/>
        <v>0.196</v>
      </c>
      <c r="J233" s="56">
        <f t="shared" si="80"/>
        <v>10</v>
      </c>
      <c r="K233" s="56"/>
      <c r="L233" s="205"/>
      <c r="M233" s="205"/>
      <c r="N233" s="56">
        <f t="shared" si="81"/>
        <v>0</v>
      </c>
      <c r="O233" s="70">
        <f t="shared" si="81"/>
        <v>97</v>
      </c>
      <c r="P233" s="70"/>
      <c r="Q233" s="99">
        <f t="shared" si="82"/>
        <v>1.01</v>
      </c>
      <c r="R233" s="56">
        <f t="shared" si="83"/>
        <v>0</v>
      </c>
      <c r="S233" s="99">
        <f t="shared" si="83"/>
        <v>0.61</v>
      </c>
      <c r="T233" s="99">
        <f t="shared" si="83"/>
        <v>0.4</v>
      </c>
    </row>
    <row r="234" spans="1:20" s="60" customFormat="1" ht="15" customHeight="1">
      <c r="A234" s="204"/>
      <c r="B234" s="235"/>
      <c r="C234" s="235"/>
      <c r="D234" s="55">
        <v>2012</v>
      </c>
      <c r="E234" s="56">
        <f>SUM(F234:K234)</f>
        <v>134.32920000000001</v>
      </c>
      <c r="F234" s="56">
        <f t="shared" si="80"/>
        <v>47.903600000000004</v>
      </c>
      <c r="G234" s="56">
        <f t="shared" si="80"/>
        <v>5.402</v>
      </c>
      <c r="H234" s="56">
        <f t="shared" si="80"/>
        <v>70.8266</v>
      </c>
      <c r="I234" s="56">
        <f t="shared" si="80"/>
        <v>0.197</v>
      </c>
      <c r="J234" s="56">
        <f t="shared" si="80"/>
        <v>10</v>
      </c>
      <c r="K234" s="56"/>
      <c r="L234" s="205"/>
      <c r="M234" s="205"/>
      <c r="N234" s="56">
        <f t="shared" si="81"/>
        <v>0</v>
      </c>
      <c r="O234" s="70">
        <f t="shared" si="81"/>
        <v>7</v>
      </c>
      <c r="P234" s="70"/>
      <c r="Q234" s="99">
        <f t="shared" si="82"/>
        <v>1.01</v>
      </c>
      <c r="R234" s="56">
        <f t="shared" si="83"/>
        <v>0</v>
      </c>
      <c r="S234" s="99">
        <f t="shared" si="83"/>
        <v>0.61</v>
      </c>
      <c r="T234" s="99">
        <f t="shared" si="83"/>
        <v>0.4</v>
      </c>
    </row>
    <row r="235" spans="1:20" s="60" customFormat="1" ht="15" customHeight="1">
      <c r="A235" s="204"/>
      <c r="B235" s="235"/>
      <c r="C235" s="235"/>
      <c r="D235" s="55">
        <v>2013</v>
      </c>
      <c r="E235" s="56">
        <f>SUM(F235:K235)</f>
        <v>213.43528</v>
      </c>
      <c r="F235" s="56">
        <f t="shared" si="80"/>
        <v>63.82378</v>
      </c>
      <c r="G235" s="56">
        <f t="shared" si="80"/>
        <v>32.269999999999996</v>
      </c>
      <c r="H235" s="56">
        <f t="shared" si="80"/>
        <v>107.2735</v>
      </c>
      <c r="I235" s="56">
        <f t="shared" si="80"/>
        <v>0.068</v>
      </c>
      <c r="J235" s="56">
        <f t="shared" si="80"/>
        <v>10</v>
      </c>
      <c r="K235" s="56"/>
      <c r="L235" s="205"/>
      <c r="M235" s="205"/>
      <c r="N235" s="56">
        <f t="shared" si="81"/>
        <v>0</v>
      </c>
      <c r="O235" s="70">
        <f t="shared" si="81"/>
        <v>140</v>
      </c>
      <c r="P235" s="70"/>
      <c r="Q235" s="99">
        <f t="shared" si="82"/>
        <v>1.8900000000000001</v>
      </c>
      <c r="R235" s="56">
        <f t="shared" si="83"/>
        <v>0</v>
      </c>
      <c r="S235" s="99">
        <f t="shared" si="83"/>
        <v>1.12</v>
      </c>
      <c r="T235" s="99">
        <f t="shared" si="83"/>
        <v>0.77</v>
      </c>
    </row>
    <row r="236" spans="1:20" s="60" customFormat="1" ht="15" customHeight="1">
      <c r="A236" s="204"/>
      <c r="B236" s="235"/>
      <c r="C236" s="235"/>
      <c r="D236" s="55">
        <v>2014</v>
      </c>
      <c r="E236" s="56">
        <f>SUM(F236:K236)</f>
        <v>102.0475</v>
      </c>
      <c r="F236" s="56">
        <f t="shared" si="80"/>
        <v>15.08</v>
      </c>
      <c r="G236" s="56">
        <f t="shared" si="80"/>
        <v>5.28</v>
      </c>
      <c r="H236" s="56">
        <f t="shared" si="80"/>
        <v>71.6185</v>
      </c>
      <c r="I236" s="56">
        <f t="shared" si="80"/>
        <v>0.069</v>
      </c>
      <c r="J236" s="56">
        <f t="shared" si="80"/>
        <v>10</v>
      </c>
      <c r="K236" s="56"/>
      <c r="L236" s="205"/>
      <c r="M236" s="205"/>
      <c r="N236" s="56">
        <f t="shared" si="81"/>
        <v>0</v>
      </c>
      <c r="O236" s="70">
        <f t="shared" si="81"/>
        <v>4</v>
      </c>
      <c r="P236" s="70"/>
      <c r="Q236" s="99">
        <f t="shared" si="82"/>
        <v>1.6099999999999999</v>
      </c>
      <c r="R236" s="56">
        <f t="shared" si="83"/>
        <v>0</v>
      </c>
      <c r="S236" s="99">
        <f t="shared" si="83"/>
        <v>0.95</v>
      </c>
      <c r="T236" s="99">
        <f t="shared" si="83"/>
        <v>0.6599999999999999</v>
      </c>
    </row>
    <row r="237" spans="1:20" s="60" customFormat="1" ht="15" customHeight="1">
      <c r="A237" s="204"/>
      <c r="B237" s="235"/>
      <c r="C237" s="235"/>
      <c r="D237" s="103" t="s">
        <v>22</v>
      </c>
      <c r="E237" s="56">
        <f aca="true" t="shared" si="84" ref="E237:K237">SUM(E232:E236)</f>
        <v>681.1463200000001</v>
      </c>
      <c r="F237" s="56">
        <f t="shared" si="84"/>
        <v>194.55738000000002</v>
      </c>
      <c r="G237" s="56">
        <f t="shared" si="84"/>
        <v>79.95112</v>
      </c>
      <c r="H237" s="56">
        <f t="shared" si="84"/>
        <v>355.96782</v>
      </c>
      <c r="I237" s="56">
        <f t="shared" si="84"/>
        <v>0.6699999999999999</v>
      </c>
      <c r="J237" s="56">
        <f t="shared" si="84"/>
        <v>50</v>
      </c>
      <c r="K237" s="56">
        <f t="shared" si="84"/>
        <v>0</v>
      </c>
      <c r="L237" s="205"/>
      <c r="M237" s="205"/>
      <c r="N237" s="56">
        <f>SUM(N232:N236)</f>
        <v>0</v>
      </c>
      <c r="O237" s="70">
        <f>SUM(O232:O236)</f>
        <v>254</v>
      </c>
      <c r="P237" s="70"/>
      <c r="Q237" s="99">
        <f t="shared" si="82"/>
        <v>6.41</v>
      </c>
      <c r="R237" s="56">
        <f>SUM(R232:R236)</f>
        <v>0</v>
      </c>
      <c r="S237" s="99">
        <f>SUM(S232:S236)</f>
        <v>3.8200000000000003</v>
      </c>
      <c r="T237" s="99">
        <f>SUM(T232:T236)</f>
        <v>2.59</v>
      </c>
    </row>
    <row r="238" spans="1:20" ht="30" customHeight="1" hidden="1">
      <c r="A238" s="221"/>
      <c r="B238" s="221"/>
      <c r="C238" s="221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</row>
    <row r="239" spans="1:20" ht="15" customHeight="1" hidden="1">
      <c r="A239" s="213"/>
      <c r="B239" s="214"/>
      <c r="C239" s="214"/>
      <c r="D239" s="123"/>
      <c r="E239" s="124"/>
      <c r="F239" s="124"/>
      <c r="G239" s="124"/>
      <c r="H239" s="124"/>
      <c r="I239" s="124"/>
      <c r="J239" s="124"/>
      <c r="K239" s="124"/>
      <c r="L239" s="222"/>
      <c r="M239" s="120"/>
      <c r="N239" s="125"/>
      <c r="O239" s="126"/>
      <c r="P239" s="126"/>
      <c r="Q239" s="125"/>
      <c r="R239" s="125"/>
      <c r="S239" s="125"/>
      <c r="T239" s="125"/>
    </row>
    <row r="240" spans="1:20" ht="15" customHeight="1" hidden="1">
      <c r="A240" s="213"/>
      <c r="B240" s="214"/>
      <c r="C240" s="214"/>
      <c r="D240" s="123"/>
      <c r="E240" s="124"/>
      <c r="F240" s="124"/>
      <c r="G240" s="124"/>
      <c r="H240" s="124"/>
      <c r="I240" s="124"/>
      <c r="J240" s="124"/>
      <c r="K240" s="124"/>
      <c r="L240" s="222"/>
      <c r="M240" s="120"/>
      <c r="N240" s="125"/>
      <c r="O240" s="126"/>
      <c r="P240" s="126"/>
      <c r="Q240" s="125"/>
      <c r="R240" s="125"/>
      <c r="S240" s="125"/>
      <c r="T240" s="125"/>
    </row>
    <row r="241" spans="1:20" ht="15" customHeight="1" hidden="1">
      <c r="A241" s="213"/>
      <c r="B241" s="214"/>
      <c r="C241" s="214"/>
      <c r="D241" s="127"/>
      <c r="E241" s="124"/>
      <c r="F241" s="124"/>
      <c r="G241" s="124"/>
      <c r="H241" s="124"/>
      <c r="I241" s="124"/>
      <c r="J241" s="124"/>
      <c r="K241" s="124"/>
      <c r="L241" s="222"/>
      <c r="M241" s="120"/>
      <c r="N241" s="125"/>
      <c r="O241" s="126"/>
      <c r="P241" s="126"/>
      <c r="Q241" s="125"/>
      <c r="R241" s="125"/>
      <c r="S241" s="125"/>
      <c r="T241" s="125"/>
    </row>
    <row r="242" spans="1:20" ht="15" customHeight="1" hidden="1">
      <c r="A242" s="213"/>
      <c r="B242" s="214"/>
      <c r="C242" s="214"/>
      <c r="D242" s="127"/>
      <c r="E242" s="124"/>
      <c r="F242" s="124"/>
      <c r="G242" s="124"/>
      <c r="H242" s="124"/>
      <c r="I242" s="124"/>
      <c r="J242" s="124"/>
      <c r="K242" s="124"/>
      <c r="L242" s="222"/>
      <c r="M242" s="120"/>
      <c r="N242" s="125"/>
      <c r="O242" s="126"/>
      <c r="P242" s="126"/>
      <c r="Q242" s="125"/>
      <c r="R242" s="125"/>
      <c r="S242" s="125"/>
      <c r="T242" s="125"/>
    </row>
    <row r="243" spans="1:20" ht="15" customHeight="1" hidden="1">
      <c r="A243" s="213"/>
      <c r="B243" s="214"/>
      <c r="C243" s="214"/>
      <c r="D243" s="127"/>
      <c r="E243" s="124"/>
      <c r="F243" s="124"/>
      <c r="G243" s="124"/>
      <c r="H243" s="124"/>
      <c r="I243" s="124"/>
      <c r="J243" s="124"/>
      <c r="K243" s="124"/>
      <c r="L243" s="222"/>
      <c r="M243" s="120"/>
      <c r="N243" s="125"/>
      <c r="O243" s="126"/>
      <c r="P243" s="126"/>
      <c r="Q243" s="125"/>
      <c r="R243" s="125"/>
      <c r="S243" s="125"/>
      <c r="T243" s="125"/>
    </row>
    <row r="244" spans="1:20" ht="12.75" customHeight="1" hidden="1">
      <c r="A244" s="213"/>
      <c r="B244" s="214"/>
      <c r="C244" s="214"/>
      <c r="D244" s="123"/>
      <c r="E244" s="124"/>
      <c r="F244" s="124"/>
      <c r="G244" s="124"/>
      <c r="H244" s="124"/>
      <c r="I244" s="124"/>
      <c r="J244" s="124"/>
      <c r="K244" s="124"/>
      <c r="L244" s="222"/>
      <c r="M244" s="120"/>
      <c r="N244" s="125"/>
      <c r="O244" s="126"/>
      <c r="P244" s="126"/>
      <c r="Q244" s="125"/>
      <c r="R244" s="125"/>
      <c r="S244" s="125"/>
      <c r="T244" s="125"/>
    </row>
    <row r="245" spans="1:20" ht="54" customHeight="1" hidden="1">
      <c r="A245" s="40"/>
      <c r="B245" s="108"/>
      <c r="C245" s="19"/>
      <c r="D245" s="6"/>
      <c r="E245" s="64"/>
      <c r="F245" s="64"/>
      <c r="G245" s="64"/>
      <c r="H245" s="64"/>
      <c r="I245" s="64"/>
      <c r="J245" s="64"/>
      <c r="K245" s="128"/>
      <c r="L245" s="64"/>
      <c r="M245" s="64"/>
      <c r="N245" s="129"/>
      <c r="O245" s="67"/>
      <c r="P245" s="67"/>
      <c r="Q245" s="129"/>
      <c r="R245" s="114"/>
      <c r="S245" s="114"/>
      <c r="T245" s="114"/>
    </row>
    <row r="246" spans="1:20" ht="30" customHeight="1" hidden="1">
      <c r="A246" s="221"/>
      <c r="B246" s="221"/>
      <c r="C246" s="221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</row>
    <row r="247" spans="1:20" ht="21.75" customHeight="1" hidden="1">
      <c r="A247" s="213"/>
      <c r="B247" s="214"/>
      <c r="C247" s="214"/>
      <c r="D247" s="123"/>
      <c r="E247" s="124"/>
      <c r="F247" s="124"/>
      <c r="G247" s="124"/>
      <c r="H247" s="124"/>
      <c r="I247" s="124"/>
      <c r="J247" s="124"/>
      <c r="K247" s="124"/>
      <c r="L247" s="222"/>
      <c r="M247" s="120"/>
      <c r="N247" s="125"/>
      <c r="O247" s="126"/>
      <c r="P247" s="126"/>
      <c r="Q247" s="125"/>
      <c r="R247" s="125"/>
      <c r="S247" s="125"/>
      <c r="T247" s="125"/>
    </row>
    <row r="248" spans="1:20" ht="18.75" customHeight="1" hidden="1">
      <c r="A248" s="213"/>
      <c r="B248" s="214"/>
      <c r="C248" s="214"/>
      <c r="D248" s="123"/>
      <c r="E248" s="124"/>
      <c r="F248" s="124"/>
      <c r="G248" s="124"/>
      <c r="H248" s="124"/>
      <c r="I248" s="124"/>
      <c r="J248" s="124"/>
      <c r="K248" s="124"/>
      <c r="L248" s="222"/>
      <c r="M248" s="120"/>
      <c r="N248" s="125"/>
      <c r="O248" s="126"/>
      <c r="P248" s="126"/>
      <c r="Q248" s="125"/>
      <c r="R248" s="125"/>
      <c r="S248" s="125"/>
      <c r="T248" s="125"/>
    </row>
    <row r="249" spans="1:20" ht="17.25" customHeight="1" hidden="1">
      <c r="A249" s="213"/>
      <c r="B249" s="214"/>
      <c r="C249" s="214"/>
      <c r="D249" s="127"/>
      <c r="E249" s="124"/>
      <c r="F249" s="124"/>
      <c r="G249" s="124"/>
      <c r="H249" s="124"/>
      <c r="I249" s="124"/>
      <c r="J249" s="124"/>
      <c r="K249" s="124"/>
      <c r="L249" s="222"/>
      <c r="M249" s="120"/>
      <c r="N249" s="125"/>
      <c r="O249" s="126"/>
      <c r="P249" s="126"/>
      <c r="Q249" s="125"/>
      <c r="R249" s="125"/>
      <c r="S249" s="125"/>
      <c r="T249" s="125"/>
    </row>
    <row r="250" spans="1:20" ht="17.25" customHeight="1" hidden="1">
      <c r="A250" s="213"/>
      <c r="B250" s="214"/>
      <c r="C250" s="214"/>
      <c r="D250" s="127"/>
      <c r="E250" s="124"/>
      <c r="F250" s="124"/>
      <c r="G250" s="124"/>
      <c r="H250" s="124"/>
      <c r="I250" s="124"/>
      <c r="J250" s="124"/>
      <c r="K250" s="124"/>
      <c r="L250" s="222"/>
      <c r="M250" s="120"/>
      <c r="N250" s="125"/>
      <c r="O250" s="126"/>
      <c r="P250" s="126"/>
      <c r="Q250" s="125"/>
      <c r="R250" s="125"/>
      <c r="S250" s="125"/>
      <c r="T250" s="125"/>
    </row>
    <row r="251" spans="1:20" ht="17.25" customHeight="1" hidden="1">
      <c r="A251" s="213"/>
      <c r="B251" s="214"/>
      <c r="C251" s="214"/>
      <c r="D251" s="127"/>
      <c r="E251" s="124"/>
      <c r="F251" s="124"/>
      <c r="G251" s="124"/>
      <c r="H251" s="124"/>
      <c r="I251" s="124"/>
      <c r="J251" s="124"/>
      <c r="K251" s="124"/>
      <c r="L251" s="222"/>
      <c r="M251" s="120"/>
      <c r="N251" s="125"/>
      <c r="O251" s="126"/>
      <c r="P251" s="126"/>
      <c r="Q251" s="125"/>
      <c r="R251" s="125"/>
      <c r="S251" s="125"/>
      <c r="T251" s="125"/>
    </row>
    <row r="252" spans="1:20" ht="15.75" customHeight="1" hidden="1">
      <c r="A252" s="213"/>
      <c r="B252" s="214"/>
      <c r="C252" s="214"/>
      <c r="D252" s="123"/>
      <c r="E252" s="124"/>
      <c r="F252" s="124"/>
      <c r="G252" s="124"/>
      <c r="H252" s="124"/>
      <c r="I252" s="124"/>
      <c r="J252" s="124"/>
      <c r="K252" s="124"/>
      <c r="L252" s="222"/>
      <c r="M252" s="120"/>
      <c r="N252" s="125"/>
      <c r="O252" s="126"/>
      <c r="P252" s="126"/>
      <c r="Q252" s="125"/>
      <c r="R252" s="125"/>
      <c r="S252" s="125"/>
      <c r="T252" s="125"/>
    </row>
    <row r="253" spans="1:20" s="76" customFormat="1" ht="15.75" customHeight="1">
      <c r="A253" s="348"/>
      <c r="B253" s="215" t="s">
        <v>113</v>
      </c>
      <c r="C253" s="216"/>
      <c r="D253" s="130" t="s">
        <v>24</v>
      </c>
      <c r="E253" s="90">
        <f aca="true" t="shared" si="85" ref="E253:E282">SUM(F253:K253)</f>
        <v>138.8802</v>
      </c>
      <c r="F253" s="84">
        <f aca="true" t="shared" si="86" ref="F253:K253">SUM(F254:F258)</f>
        <v>0</v>
      </c>
      <c r="G253" s="84">
        <f t="shared" si="86"/>
        <v>52.483000000000004</v>
      </c>
      <c r="H253" s="84">
        <f t="shared" si="86"/>
        <v>86.3972</v>
      </c>
      <c r="I253" s="84">
        <f t="shared" si="86"/>
        <v>0</v>
      </c>
      <c r="J253" s="84">
        <f t="shared" si="86"/>
        <v>0</v>
      </c>
      <c r="K253" s="84">
        <f t="shared" si="86"/>
        <v>0</v>
      </c>
      <c r="L253" s="241"/>
      <c r="M253" s="241"/>
      <c r="N253" s="2">
        <f>SUM(N254:N258)</f>
        <v>0</v>
      </c>
      <c r="O253" s="131">
        <v>180</v>
      </c>
      <c r="P253" s="131"/>
      <c r="Q253" s="84">
        <f aca="true" t="shared" si="87" ref="Q253:Q258">SUM(R253:T253)</f>
        <v>0</v>
      </c>
      <c r="R253" s="84">
        <f>SUM(R254:R258)</f>
        <v>0</v>
      </c>
      <c r="S253" s="84">
        <f>SUM(S254:S258)</f>
        <v>0</v>
      </c>
      <c r="T253" s="84">
        <f>SUM(T254:T258)</f>
        <v>0</v>
      </c>
    </row>
    <row r="254" spans="1:20" s="82" customFormat="1" ht="15">
      <c r="A254" s="349"/>
      <c r="B254" s="217"/>
      <c r="C254" s="218"/>
      <c r="D254" s="132">
        <v>2010</v>
      </c>
      <c r="E254" s="90">
        <f t="shared" si="85"/>
        <v>8.7401</v>
      </c>
      <c r="F254" s="84"/>
      <c r="G254" s="84"/>
      <c r="H254" s="84">
        <f>H260+H266+H272+H278</f>
        <v>8.7401</v>
      </c>
      <c r="I254" s="84"/>
      <c r="J254" s="84"/>
      <c r="K254" s="84"/>
      <c r="L254" s="241"/>
      <c r="M254" s="241"/>
      <c r="N254" s="64"/>
      <c r="O254" s="131"/>
      <c r="P254" s="131"/>
      <c r="Q254" s="84">
        <f t="shared" si="87"/>
        <v>0</v>
      </c>
      <c r="R254" s="133"/>
      <c r="S254" s="133"/>
      <c r="T254" s="133"/>
    </row>
    <row r="255" spans="1:20" s="82" customFormat="1" ht="15">
      <c r="A255" s="349"/>
      <c r="B255" s="217"/>
      <c r="C255" s="218"/>
      <c r="D255" s="132">
        <v>2011</v>
      </c>
      <c r="E255" s="90">
        <f t="shared" si="85"/>
        <v>43.944</v>
      </c>
      <c r="F255" s="84"/>
      <c r="G255" s="84">
        <f>G261+G267+G273+G279</f>
        <v>25.483</v>
      </c>
      <c r="H255" s="84">
        <f>H261+H267+H273+H279</f>
        <v>18.461</v>
      </c>
      <c r="I255" s="84"/>
      <c r="J255" s="84"/>
      <c r="K255" s="84"/>
      <c r="L255" s="241"/>
      <c r="M255" s="241"/>
      <c r="N255" s="64"/>
      <c r="O255" s="131">
        <v>90</v>
      </c>
      <c r="P255" s="131"/>
      <c r="Q255" s="84">
        <f t="shared" si="87"/>
        <v>0</v>
      </c>
      <c r="R255" s="133"/>
      <c r="S255" s="133"/>
      <c r="T255" s="133"/>
    </row>
    <row r="256" spans="1:20" s="82" customFormat="1" ht="14.25" customHeight="1">
      <c r="A256" s="349"/>
      <c r="B256" s="217"/>
      <c r="C256" s="218"/>
      <c r="D256" s="132">
        <v>2012</v>
      </c>
      <c r="E256" s="90">
        <f t="shared" si="85"/>
        <v>15.1961</v>
      </c>
      <c r="F256" s="84"/>
      <c r="G256" s="84"/>
      <c r="H256" s="84">
        <f>H262+H268+H274+H280</f>
        <v>15.1961</v>
      </c>
      <c r="I256" s="84"/>
      <c r="J256" s="84"/>
      <c r="K256" s="84"/>
      <c r="L256" s="241"/>
      <c r="M256" s="241"/>
      <c r="N256" s="64"/>
      <c r="O256" s="131"/>
      <c r="P256" s="131"/>
      <c r="Q256" s="84">
        <f t="shared" si="87"/>
        <v>0</v>
      </c>
      <c r="R256" s="133"/>
      <c r="S256" s="133"/>
      <c r="T256" s="133"/>
    </row>
    <row r="257" spans="1:20" s="82" customFormat="1" ht="17.25" customHeight="1">
      <c r="A257" s="349"/>
      <c r="B257" s="217"/>
      <c r="C257" s="218"/>
      <c r="D257" s="132">
        <v>2013</v>
      </c>
      <c r="E257" s="90">
        <f t="shared" si="85"/>
        <v>61</v>
      </c>
      <c r="F257" s="84"/>
      <c r="G257" s="84">
        <f>G263+G269+G275+G281</f>
        <v>27</v>
      </c>
      <c r="H257" s="84">
        <f>H263+H269+H275+H281</f>
        <v>34</v>
      </c>
      <c r="I257" s="84"/>
      <c r="J257" s="84"/>
      <c r="K257" s="84"/>
      <c r="L257" s="241"/>
      <c r="M257" s="241"/>
      <c r="N257" s="64"/>
      <c r="O257" s="131">
        <v>90</v>
      </c>
      <c r="P257" s="131"/>
      <c r="Q257" s="84">
        <f t="shared" si="87"/>
        <v>0</v>
      </c>
      <c r="R257" s="133"/>
      <c r="S257" s="133"/>
      <c r="T257" s="133"/>
    </row>
    <row r="258" spans="1:20" s="82" customFormat="1" ht="15">
      <c r="A258" s="350"/>
      <c r="B258" s="219"/>
      <c r="C258" s="220"/>
      <c r="D258" s="132">
        <v>2014</v>
      </c>
      <c r="E258" s="90">
        <f t="shared" si="85"/>
        <v>10</v>
      </c>
      <c r="F258" s="84"/>
      <c r="G258" s="84"/>
      <c r="H258" s="84">
        <f>H264+H270+H276+H282</f>
        <v>10</v>
      </c>
      <c r="I258" s="84"/>
      <c r="J258" s="84"/>
      <c r="K258" s="84"/>
      <c r="L258" s="241"/>
      <c r="M258" s="241"/>
      <c r="N258" s="64"/>
      <c r="O258" s="131"/>
      <c r="P258" s="131"/>
      <c r="Q258" s="84">
        <f t="shared" si="87"/>
        <v>0</v>
      </c>
      <c r="R258" s="133"/>
      <c r="S258" s="133"/>
      <c r="T258" s="133"/>
    </row>
    <row r="259" spans="1:20" s="92" customFormat="1" ht="15.75" customHeight="1">
      <c r="A259" s="179">
        <v>27</v>
      </c>
      <c r="B259" s="283" t="s">
        <v>83</v>
      </c>
      <c r="C259" s="345" t="s">
        <v>84</v>
      </c>
      <c r="D259" s="139" t="s">
        <v>24</v>
      </c>
      <c r="E259" s="4">
        <f t="shared" si="85"/>
        <v>1.7078</v>
      </c>
      <c r="F259" s="2">
        <f aca="true" t="shared" si="88" ref="F259:K259">SUM(F260:F264)</f>
        <v>0</v>
      </c>
      <c r="G259" s="2">
        <f t="shared" si="88"/>
        <v>0</v>
      </c>
      <c r="H259" s="2">
        <f t="shared" si="88"/>
        <v>1.7078</v>
      </c>
      <c r="I259" s="2">
        <f t="shared" si="88"/>
        <v>0</v>
      </c>
      <c r="J259" s="2">
        <f t="shared" si="88"/>
        <v>0</v>
      </c>
      <c r="K259" s="2">
        <f t="shared" si="88"/>
        <v>0</v>
      </c>
      <c r="L259" s="203" t="s">
        <v>92</v>
      </c>
      <c r="M259" s="203"/>
      <c r="N259" s="2">
        <f>SUM(N260:N264)</f>
        <v>0</v>
      </c>
      <c r="O259" s="5">
        <f>SUM(O260:O264)</f>
        <v>0</v>
      </c>
      <c r="P259" s="65"/>
      <c r="Q259" s="91">
        <f aca="true" t="shared" si="89" ref="Q259:Q276">SUM(R259:T259)</f>
        <v>0</v>
      </c>
      <c r="R259" s="2">
        <f>SUM(R260:R264)</f>
        <v>0</v>
      </c>
      <c r="S259" s="2">
        <f>SUM(S260:S264)</f>
        <v>0</v>
      </c>
      <c r="T259" s="2">
        <f>SUM(T260:T264)</f>
        <v>0</v>
      </c>
    </row>
    <row r="260" spans="1:20" ht="15">
      <c r="A260" s="160"/>
      <c r="B260" s="284"/>
      <c r="C260" s="346"/>
      <c r="D260" s="40">
        <v>2010</v>
      </c>
      <c r="E260" s="4">
        <f t="shared" si="85"/>
        <v>0.5078</v>
      </c>
      <c r="F260" s="4"/>
      <c r="G260" s="4"/>
      <c r="H260" s="4">
        <v>0.5078</v>
      </c>
      <c r="I260" s="4"/>
      <c r="J260" s="4"/>
      <c r="K260" s="4"/>
      <c r="L260" s="203"/>
      <c r="M260" s="203"/>
      <c r="N260" s="64"/>
      <c r="O260" s="67"/>
      <c r="P260" s="67"/>
      <c r="Q260" s="91">
        <f t="shared" si="89"/>
        <v>0</v>
      </c>
      <c r="R260" s="93"/>
      <c r="S260" s="93"/>
      <c r="T260" s="93"/>
    </row>
    <row r="261" spans="1:20" ht="15">
      <c r="A261" s="160"/>
      <c r="B261" s="284"/>
      <c r="C261" s="346"/>
      <c r="D261" s="40">
        <v>2011</v>
      </c>
      <c r="E261" s="4">
        <f t="shared" si="85"/>
        <v>1.2</v>
      </c>
      <c r="F261" s="4"/>
      <c r="G261" s="4"/>
      <c r="H261" s="4">
        <v>1.2</v>
      </c>
      <c r="I261" s="4"/>
      <c r="J261" s="4"/>
      <c r="K261" s="4"/>
      <c r="L261" s="203"/>
      <c r="M261" s="203"/>
      <c r="N261" s="64"/>
      <c r="O261" s="67"/>
      <c r="P261" s="67"/>
      <c r="Q261" s="91">
        <f t="shared" si="89"/>
        <v>0</v>
      </c>
      <c r="R261" s="93"/>
      <c r="S261" s="93"/>
      <c r="T261" s="93"/>
    </row>
    <row r="262" spans="1:20" ht="14.25" customHeight="1">
      <c r="A262" s="160"/>
      <c r="B262" s="284"/>
      <c r="C262" s="346"/>
      <c r="D262" s="40">
        <v>2012</v>
      </c>
      <c r="E262" s="4">
        <f t="shared" si="85"/>
        <v>0</v>
      </c>
      <c r="F262" s="4"/>
      <c r="G262" s="4"/>
      <c r="H262" s="4"/>
      <c r="I262" s="4"/>
      <c r="J262" s="4"/>
      <c r="K262" s="4"/>
      <c r="L262" s="203"/>
      <c r="M262" s="203"/>
      <c r="N262" s="64"/>
      <c r="O262" s="67"/>
      <c r="P262" s="67"/>
      <c r="Q262" s="91">
        <f t="shared" si="89"/>
        <v>0</v>
      </c>
      <c r="R262" s="93"/>
      <c r="S262" s="93"/>
      <c r="T262" s="93"/>
    </row>
    <row r="263" spans="1:20" ht="17.25" customHeight="1">
      <c r="A263" s="160"/>
      <c r="B263" s="284"/>
      <c r="C263" s="346"/>
      <c r="D263" s="40">
        <v>2013</v>
      </c>
      <c r="E263" s="4">
        <f t="shared" si="85"/>
        <v>0</v>
      </c>
      <c r="F263" s="4"/>
      <c r="G263" s="4"/>
      <c r="H263" s="4"/>
      <c r="I263" s="4"/>
      <c r="J263" s="4"/>
      <c r="K263" s="4"/>
      <c r="L263" s="203"/>
      <c r="M263" s="203"/>
      <c r="N263" s="64"/>
      <c r="O263" s="67"/>
      <c r="P263" s="67"/>
      <c r="Q263" s="91">
        <f t="shared" si="89"/>
        <v>0</v>
      </c>
      <c r="R263" s="93"/>
      <c r="S263" s="93"/>
      <c r="T263" s="93"/>
    </row>
    <row r="264" spans="1:20" ht="48" customHeight="1">
      <c r="A264" s="161"/>
      <c r="B264" s="285"/>
      <c r="C264" s="347"/>
      <c r="D264" s="40">
        <v>2014</v>
      </c>
      <c r="E264" s="4">
        <f t="shared" si="85"/>
        <v>0</v>
      </c>
      <c r="F264" s="4"/>
      <c r="G264" s="4"/>
      <c r="H264" s="4"/>
      <c r="I264" s="4"/>
      <c r="J264" s="4"/>
      <c r="K264" s="4"/>
      <c r="L264" s="203"/>
      <c r="M264" s="203"/>
      <c r="N264" s="64"/>
      <c r="O264" s="67"/>
      <c r="P264" s="67"/>
      <c r="Q264" s="91">
        <f t="shared" si="89"/>
        <v>0</v>
      </c>
      <c r="R264" s="93"/>
      <c r="S264" s="93"/>
      <c r="T264" s="93"/>
    </row>
    <row r="265" spans="1:20" s="92" customFormat="1" ht="15.75" customHeight="1">
      <c r="A265" s="179">
        <v>28</v>
      </c>
      <c r="B265" s="339" t="s">
        <v>85</v>
      </c>
      <c r="C265" s="342" t="s">
        <v>86</v>
      </c>
      <c r="D265" s="139" t="s">
        <v>24</v>
      </c>
      <c r="E265" s="4">
        <f t="shared" si="85"/>
        <v>2.6653</v>
      </c>
      <c r="F265" s="2">
        <f aca="true" t="shared" si="90" ref="F265:K265">SUM(F266:F270)</f>
        <v>0</v>
      </c>
      <c r="G265" s="2">
        <f t="shared" si="90"/>
        <v>0</v>
      </c>
      <c r="H265" s="2">
        <f t="shared" si="90"/>
        <v>2.6653</v>
      </c>
      <c r="I265" s="2">
        <f t="shared" si="90"/>
        <v>0</v>
      </c>
      <c r="J265" s="2">
        <f t="shared" si="90"/>
        <v>0</v>
      </c>
      <c r="K265" s="2">
        <f t="shared" si="90"/>
        <v>0</v>
      </c>
      <c r="L265" s="66" t="s">
        <v>92</v>
      </c>
      <c r="M265" s="66"/>
      <c r="N265" s="2">
        <f>SUM(N266:N270)</f>
        <v>0</v>
      </c>
      <c r="O265" s="5">
        <f>SUM(O266:O270)</f>
        <v>0</v>
      </c>
      <c r="P265" s="65"/>
      <c r="Q265" s="91">
        <f t="shared" si="89"/>
        <v>0</v>
      </c>
      <c r="R265" s="2">
        <f>SUM(R266:R270)</f>
        <v>0</v>
      </c>
      <c r="S265" s="2">
        <f>SUM(S266:S270)</f>
        <v>0</v>
      </c>
      <c r="T265" s="2">
        <f>SUM(T266:T270)</f>
        <v>0</v>
      </c>
    </row>
    <row r="266" spans="1:20" ht="15">
      <c r="A266" s="160"/>
      <c r="B266" s="340"/>
      <c r="C266" s="343"/>
      <c r="D266" s="40">
        <v>2010</v>
      </c>
      <c r="E266" s="4">
        <f t="shared" si="85"/>
        <v>2.6653</v>
      </c>
      <c r="F266" s="4"/>
      <c r="G266" s="4"/>
      <c r="H266" s="4">
        <v>2.6653</v>
      </c>
      <c r="I266" s="4"/>
      <c r="J266" s="4"/>
      <c r="K266" s="4"/>
      <c r="L266" s="46"/>
      <c r="M266" s="46"/>
      <c r="N266" s="64"/>
      <c r="O266" s="67"/>
      <c r="P266" s="67"/>
      <c r="Q266" s="91">
        <f t="shared" si="89"/>
        <v>0</v>
      </c>
      <c r="R266" s="93"/>
      <c r="S266" s="93"/>
      <c r="T266" s="93"/>
    </row>
    <row r="267" spans="1:20" ht="15">
      <c r="A267" s="160"/>
      <c r="B267" s="340"/>
      <c r="C267" s="343"/>
      <c r="D267" s="40">
        <v>2011</v>
      </c>
      <c r="E267" s="4">
        <f t="shared" si="85"/>
        <v>0</v>
      </c>
      <c r="F267" s="4"/>
      <c r="G267" s="4"/>
      <c r="H267" s="4"/>
      <c r="I267" s="4"/>
      <c r="J267" s="4"/>
      <c r="K267" s="4"/>
      <c r="L267" s="46"/>
      <c r="M267" s="46"/>
      <c r="N267" s="64"/>
      <c r="O267" s="67"/>
      <c r="P267" s="67"/>
      <c r="Q267" s="91">
        <f t="shared" si="89"/>
        <v>0</v>
      </c>
      <c r="R267" s="93"/>
      <c r="S267" s="93"/>
      <c r="T267" s="93"/>
    </row>
    <row r="268" spans="1:20" ht="14.25" customHeight="1">
      <c r="A268" s="160"/>
      <c r="B268" s="340"/>
      <c r="C268" s="343"/>
      <c r="D268" s="40">
        <v>2012</v>
      </c>
      <c r="E268" s="4">
        <f t="shared" si="85"/>
        <v>0</v>
      </c>
      <c r="F268" s="4"/>
      <c r="G268" s="4"/>
      <c r="H268" s="4"/>
      <c r="I268" s="4"/>
      <c r="J268" s="4"/>
      <c r="K268" s="4"/>
      <c r="L268" s="46"/>
      <c r="M268" s="46"/>
      <c r="N268" s="64"/>
      <c r="O268" s="67"/>
      <c r="P268" s="67"/>
      <c r="Q268" s="91">
        <f t="shared" si="89"/>
        <v>0</v>
      </c>
      <c r="R268" s="93"/>
      <c r="S268" s="93"/>
      <c r="T268" s="93"/>
    </row>
    <row r="269" spans="1:20" ht="17.25" customHeight="1">
      <c r="A269" s="160"/>
      <c r="B269" s="340"/>
      <c r="C269" s="343"/>
      <c r="D269" s="40">
        <v>2013</v>
      </c>
      <c r="E269" s="4">
        <f t="shared" si="85"/>
        <v>0</v>
      </c>
      <c r="F269" s="4"/>
      <c r="G269" s="4"/>
      <c r="H269" s="4"/>
      <c r="I269" s="4"/>
      <c r="J269" s="4"/>
      <c r="K269" s="4"/>
      <c r="L269" s="46"/>
      <c r="M269" s="46"/>
      <c r="N269" s="64"/>
      <c r="O269" s="67"/>
      <c r="P269" s="67"/>
      <c r="Q269" s="91">
        <f t="shared" si="89"/>
        <v>0</v>
      </c>
      <c r="R269" s="93"/>
      <c r="S269" s="93"/>
      <c r="T269" s="93"/>
    </row>
    <row r="270" spans="1:20" ht="18.75" customHeight="1">
      <c r="A270" s="161"/>
      <c r="B270" s="341"/>
      <c r="C270" s="344"/>
      <c r="D270" s="40">
        <v>2014</v>
      </c>
      <c r="E270" s="4">
        <f t="shared" si="85"/>
        <v>0</v>
      </c>
      <c r="F270" s="4"/>
      <c r="G270" s="4"/>
      <c r="H270" s="4"/>
      <c r="I270" s="4"/>
      <c r="J270" s="4"/>
      <c r="K270" s="4"/>
      <c r="L270" s="22"/>
      <c r="M270" s="22"/>
      <c r="N270" s="64"/>
      <c r="O270" s="67"/>
      <c r="P270" s="67"/>
      <c r="Q270" s="91">
        <f t="shared" si="89"/>
        <v>0</v>
      </c>
      <c r="R270" s="93"/>
      <c r="S270" s="93"/>
      <c r="T270" s="93"/>
    </row>
    <row r="271" spans="1:20" s="92" customFormat="1" ht="15.75" customHeight="1">
      <c r="A271" s="179">
        <v>29</v>
      </c>
      <c r="B271" s="318" t="s">
        <v>87</v>
      </c>
      <c r="C271" s="321" t="s">
        <v>234</v>
      </c>
      <c r="D271" s="139" t="s">
        <v>24</v>
      </c>
      <c r="E271" s="4">
        <f t="shared" si="85"/>
        <v>0.519</v>
      </c>
      <c r="F271" s="2">
        <f aca="true" t="shared" si="91" ref="F271:K271">SUM(F272:F276)</f>
        <v>0</v>
      </c>
      <c r="G271" s="2">
        <f t="shared" si="91"/>
        <v>0</v>
      </c>
      <c r="H271" s="2">
        <f t="shared" si="91"/>
        <v>0.519</v>
      </c>
      <c r="I271" s="2">
        <f t="shared" si="91"/>
        <v>0</v>
      </c>
      <c r="J271" s="2">
        <f t="shared" si="91"/>
        <v>0</v>
      </c>
      <c r="K271" s="2">
        <f t="shared" si="91"/>
        <v>0</v>
      </c>
      <c r="L271" s="66" t="s">
        <v>92</v>
      </c>
      <c r="M271" s="66"/>
      <c r="N271" s="2">
        <f>SUM(N272:N276)</f>
        <v>0</v>
      </c>
      <c r="O271" s="5">
        <f>SUM(O272:O276)</f>
        <v>0</v>
      </c>
      <c r="P271" s="65"/>
      <c r="Q271" s="91">
        <f t="shared" si="89"/>
        <v>0</v>
      </c>
      <c r="R271" s="2">
        <f>SUM(R272:R276)</f>
        <v>0</v>
      </c>
      <c r="S271" s="2">
        <f>SUM(S272:S276)</f>
        <v>0</v>
      </c>
      <c r="T271" s="2">
        <f>SUM(T272:T276)</f>
        <v>0</v>
      </c>
    </row>
    <row r="272" spans="1:20" ht="15">
      <c r="A272" s="160"/>
      <c r="B272" s="319"/>
      <c r="C272" s="322"/>
      <c r="D272" s="40">
        <v>2010</v>
      </c>
      <c r="E272" s="4">
        <f t="shared" si="85"/>
        <v>0.519</v>
      </c>
      <c r="F272" s="4"/>
      <c r="G272" s="4"/>
      <c r="H272" s="4">
        <v>0.519</v>
      </c>
      <c r="I272" s="4"/>
      <c r="J272" s="4"/>
      <c r="K272" s="4"/>
      <c r="L272" s="46"/>
      <c r="M272" s="46"/>
      <c r="N272" s="64"/>
      <c r="O272" s="67"/>
      <c r="P272" s="67"/>
      <c r="Q272" s="91">
        <f t="shared" si="89"/>
        <v>0</v>
      </c>
      <c r="R272" s="93"/>
      <c r="S272" s="93"/>
      <c r="T272" s="93"/>
    </row>
    <row r="273" spans="1:20" ht="15">
      <c r="A273" s="160"/>
      <c r="B273" s="319"/>
      <c r="C273" s="322"/>
      <c r="D273" s="40">
        <v>2011</v>
      </c>
      <c r="E273" s="4">
        <f t="shared" si="85"/>
        <v>0</v>
      </c>
      <c r="F273" s="4"/>
      <c r="G273" s="4"/>
      <c r="H273" s="4"/>
      <c r="I273" s="4"/>
      <c r="J273" s="4"/>
      <c r="K273" s="4"/>
      <c r="L273" s="46"/>
      <c r="M273" s="46"/>
      <c r="N273" s="64"/>
      <c r="O273" s="67"/>
      <c r="P273" s="67"/>
      <c r="Q273" s="91">
        <f t="shared" si="89"/>
        <v>0</v>
      </c>
      <c r="R273" s="93"/>
      <c r="S273" s="93"/>
      <c r="T273" s="93"/>
    </row>
    <row r="274" spans="1:20" ht="14.25" customHeight="1">
      <c r="A274" s="160"/>
      <c r="B274" s="319"/>
      <c r="C274" s="322"/>
      <c r="D274" s="40">
        <v>2012</v>
      </c>
      <c r="E274" s="4">
        <f t="shared" si="85"/>
        <v>0</v>
      </c>
      <c r="F274" s="4"/>
      <c r="G274" s="4"/>
      <c r="H274" s="4"/>
      <c r="I274" s="4"/>
      <c r="J274" s="4"/>
      <c r="K274" s="4"/>
      <c r="L274" s="46"/>
      <c r="M274" s="46"/>
      <c r="N274" s="64"/>
      <c r="O274" s="67"/>
      <c r="P274" s="67"/>
      <c r="Q274" s="91">
        <f t="shared" si="89"/>
        <v>0</v>
      </c>
      <c r="R274" s="93"/>
      <c r="S274" s="93"/>
      <c r="T274" s="93"/>
    </row>
    <row r="275" spans="1:20" ht="17.25" customHeight="1">
      <c r="A275" s="160"/>
      <c r="B275" s="319"/>
      <c r="C275" s="322"/>
      <c r="D275" s="40">
        <v>2013</v>
      </c>
      <c r="E275" s="4">
        <f t="shared" si="85"/>
        <v>0</v>
      </c>
      <c r="F275" s="4"/>
      <c r="G275" s="4"/>
      <c r="H275" s="4"/>
      <c r="I275" s="4"/>
      <c r="J275" s="4"/>
      <c r="K275" s="4"/>
      <c r="L275" s="46"/>
      <c r="M275" s="46"/>
      <c r="N275" s="64"/>
      <c r="O275" s="67"/>
      <c r="P275" s="67"/>
      <c r="Q275" s="91">
        <f t="shared" si="89"/>
        <v>0</v>
      </c>
      <c r="R275" s="93"/>
      <c r="S275" s="93"/>
      <c r="T275" s="93"/>
    </row>
    <row r="276" spans="1:20" ht="39.75" customHeight="1">
      <c r="A276" s="161"/>
      <c r="B276" s="320"/>
      <c r="C276" s="323"/>
      <c r="D276" s="40">
        <v>2014</v>
      </c>
      <c r="E276" s="4">
        <f t="shared" si="85"/>
        <v>0</v>
      </c>
      <c r="F276" s="4"/>
      <c r="G276" s="4"/>
      <c r="H276" s="4"/>
      <c r="I276" s="4"/>
      <c r="J276" s="4"/>
      <c r="K276" s="4"/>
      <c r="L276" s="22"/>
      <c r="M276" s="22"/>
      <c r="N276" s="64"/>
      <c r="O276" s="67"/>
      <c r="P276" s="67"/>
      <c r="Q276" s="91">
        <f t="shared" si="89"/>
        <v>0</v>
      </c>
      <c r="R276" s="93"/>
      <c r="S276" s="93"/>
      <c r="T276" s="93"/>
    </row>
    <row r="277" spans="1:20" s="92" customFormat="1" ht="21.75" customHeight="1">
      <c r="A277" s="277">
        <v>30</v>
      </c>
      <c r="B277" s="354" t="s">
        <v>88</v>
      </c>
      <c r="C277" s="357" t="s">
        <v>89</v>
      </c>
      <c r="D277" s="139" t="s">
        <v>24</v>
      </c>
      <c r="E277" s="4">
        <f t="shared" si="85"/>
        <v>133.9881</v>
      </c>
      <c r="F277" s="2">
        <f aca="true" t="shared" si="92" ref="F277:K277">SUM(F278:F282)</f>
        <v>0</v>
      </c>
      <c r="G277" s="2">
        <f t="shared" si="92"/>
        <v>52.483000000000004</v>
      </c>
      <c r="H277" s="2">
        <f t="shared" si="92"/>
        <v>81.5051</v>
      </c>
      <c r="I277" s="2">
        <f t="shared" si="92"/>
        <v>0</v>
      </c>
      <c r="J277" s="2">
        <f t="shared" si="92"/>
        <v>0</v>
      </c>
      <c r="K277" s="2">
        <f t="shared" si="92"/>
        <v>0</v>
      </c>
      <c r="L277" s="66" t="s">
        <v>189</v>
      </c>
      <c r="M277" s="66" t="s">
        <v>90</v>
      </c>
      <c r="N277" s="2">
        <f>SUM(N278:N282)</f>
        <v>0</v>
      </c>
      <c r="O277" s="65">
        <f>SUM(O278:O282)</f>
        <v>180</v>
      </c>
      <c r="P277" s="65"/>
      <c r="Q277" s="91">
        <f aca="true" t="shared" si="93" ref="Q277:Q288">SUM(R277:T277)</f>
        <v>8.4</v>
      </c>
      <c r="R277" s="1">
        <f>SUM(R278:R282)</f>
        <v>0</v>
      </c>
      <c r="S277" s="1">
        <f>SUM(S278:S282)</f>
        <v>5.04</v>
      </c>
      <c r="T277" s="1">
        <f>SUM(T278:T282)</f>
        <v>3.3600000000000003</v>
      </c>
    </row>
    <row r="278" spans="1:20" ht="15">
      <c r="A278" s="277"/>
      <c r="B278" s="355"/>
      <c r="C278" s="358"/>
      <c r="D278" s="40">
        <v>2010</v>
      </c>
      <c r="E278" s="4">
        <f t="shared" si="85"/>
        <v>5.048</v>
      </c>
      <c r="F278" s="4"/>
      <c r="G278" s="4"/>
      <c r="H278" s="4">
        <v>5.048</v>
      </c>
      <c r="I278" s="4"/>
      <c r="J278" s="4"/>
      <c r="K278" s="4"/>
      <c r="L278" s="46"/>
      <c r="M278" s="46"/>
      <c r="N278" s="64"/>
      <c r="O278" s="67"/>
      <c r="P278" s="113"/>
      <c r="Q278" s="91">
        <f t="shared" si="93"/>
        <v>0</v>
      </c>
      <c r="R278" s="91"/>
      <c r="S278" s="91"/>
      <c r="T278" s="91"/>
    </row>
    <row r="279" spans="1:20" ht="15">
      <c r="A279" s="277"/>
      <c r="B279" s="355"/>
      <c r="C279" s="358"/>
      <c r="D279" s="40">
        <v>2011</v>
      </c>
      <c r="E279" s="4">
        <f t="shared" si="85"/>
        <v>42.744</v>
      </c>
      <c r="F279" s="4"/>
      <c r="G279" s="4">
        <v>25.483</v>
      </c>
      <c r="H279" s="4">
        <v>17.261</v>
      </c>
      <c r="I279" s="4"/>
      <c r="J279" s="4"/>
      <c r="K279" s="4"/>
      <c r="L279" s="46"/>
      <c r="M279" s="46"/>
      <c r="N279" s="64"/>
      <c r="O279" s="67">
        <v>90</v>
      </c>
      <c r="P279" s="113"/>
      <c r="Q279" s="91">
        <f t="shared" si="93"/>
        <v>1.4</v>
      </c>
      <c r="R279" s="114"/>
      <c r="S279" s="114">
        <v>0.84</v>
      </c>
      <c r="T279" s="114">
        <v>0.56</v>
      </c>
    </row>
    <row r="280" spans="1:20" ht="14.25" customHeight="1">
      <c r="A280" s="277"/>
      <c r="B280" s="355"/>
      <c r="C280" s="358"/>
      <c r="D280" s="40">
        <v>2012</v>
      </c>
      <c r="E280" s="4">
        <f t="shared" si="85"/>
        <v>15.1961</v>
      </c>
      <c r="F280" s="4"/>
      <c r="G280" s="4"/>
      <c r="H280" s="4">
        <v>15.1961</v>
      </c>
      <c r="I280" s="4"/>
      <c r="J280" s="4"/>
      <c r="K280" s="4"/>
      <c r="L280" s="46"/>
      <c r="M280" s="46"/>
      <c r="N280" s="64"/>
      <c r="O280" s="67"/>
      <c r="P280" s="113"/>
      <c r="Q280" s="91">
        <f t="shared" si="93"/>
        <v>1.4</v>
      </c>
      <c r="R280" s="114"/>
      <c r="S280" s="114">
        <v>0.84</v>
      </c>
      <c r="T280" s="114">
        <v>0.56</v>
      </c>
    </row>
    <row r="281" spans="1:20" ht="17.25" customHeight="1">
      <c r="A281" s="277"/>
      <c r="B281" s="355"/>
      <c r="C281" s="358"/>
      <c r="D281" s="40">
        <v>2013</v>
      </c>
      <c r="E281" s="4">
        <f t="shared" si="85"/>
        <v>61</v>
      </c>
      <c r="F281" s="4"/>
      <c r="G281" s="4">
        <v>27</v>
      </c>
      <c r="H281" s="4">
        <v>34</v>
      </c>
      <c r="I281" s="4"/>
      <c r="J281" s="4"/>
      <c r="K281" s="4"/>
      <c r="L281" s="46"/>
      <c r="M281" s="46"/>
      <c r="N281" s="64"/>
      <c r="O281" s="67">
        <v>90</v>
      </c>
      <c r="P281" s="113"/>
      <c r="Q281" s="91">
        <f t="shared" si="93"/>
        <v>2.8</v>
      </c>
      <c r="R281" s="114"/>
      <c r="S281" s="114">
        <v>1.68</v>
      </c>
      <c r="T281" s="114">
        <v>1.12</v>
      </c>
    </row>
    <row r="282" spans="1:20" ht="57" customHeight="1">
      <c r="A282" s="277"/>
      <c r="B282" s="356"/>
      <c r="C282" s="359"/>
      <c r="D282" s="40">
        <v>2014</v>
      </c>
      <c r="E282" s="4">
        <f t="shared" si="85"/>
        <v>10</v>
      </c>
      <c r="F282" s="4"/>
      <c r="G282" s="4"/>
      <c r="H282" s="4">
        <v>10</v>
      </c>
      <c r="I282" s="4"/>
      <c r="J282" s="4"/>
      <c r="K282" s="4"/>
      <c r="L282" s="22"/>
      <c r="M282" s="22"/>
      <c r="N282" s="64"/>
      <c r="O282" s="67"/>
      <c r="P282" s="113"/>
      <c r="Q282" s="91">
        <f t="shared" si="93"/>
        <v>2.8</v>
      </c>
      <c r="R282" s="114"/>
      <c r="S282" s="114">
        <v>1.68</v>
      </c>
      <c r="T282" s="114">
        <v>1.12</v>
      </c>
    </row>
    <row r="283" spans="1:20" s="76" customFormat="1" ht="57" customHeight="1">
      <c r="A283" s="272"/>
      <c r="B283" s="215" t="s">
        <v>114</v>
      </c>
      <c r="C283" s="236"/>
      <c r="D283" s="130" t="s">
        <v>24</v>
      </c>
      <c r="E283" s="90">
        <f aca="true" t="shared" si="94" ref="E283:E288">SUM(F283:K283)</f>
        <v>130</v>
      </c>
      <c r="F283" s="84">
        <f aca="true" t="shared" si="95" ref="F283:K283">SUM(F284:F288)</f>
        <v>4</v>
      </c>
      <c r="G283" s="84">
        <f t="shared" si="95"/>
        <v>0</v>
      </c>
      <c r="H283" s="84">
        <f>SUM(H284:H288)</f>
        <v>126</v>
      </c>
      <c r="I283" s="84">
        <f t="shared" si="95"/>
        <v>0</v>
      </c>
      <c r="J283" s="84">
        <f t="shared" si="95"/>
        <v>0</v>
      </c>
      <c r="K283" s="84">
        <f t="shared" si="95"/>
        <v>0</v>
      </c>
      <c r="L283" s="241"/>
      <c r="M283" s="241"/>
      <c r="N283" s="250"/>
      <c r="O283" s="131">
        <f>SUM(O284:O288)</f>
        <v>30</v>
      </c>
      <c r="P283" s="84"/>
      <c r="Q283" s="84">
        <f t="shared" si="93"/>
        <v>4.4</v>
      </c>
      <c r="R283" s="140">
        <f>SUM(R284:R288)</f>
        <v>0</v>
      </c>
      <c r="S283" s="140">
        <f>SUM(S284:S288)</f>
        <v>2.6300000000000003</v>
      </c>
      <c r="T283" s="140">
        <f>SUM(T284:T288)</f>
        <v>1.77</v>
      </c>
    </row>
    <row r="284" spans="1:20" s="82" customFormat="1" ht="15" customHeight="1">
      <c r="A284" s="272"/>
      <c r="B284" s="237"/>
      <c r="C284" s="238"/>
      <c r="D284" s="132">
        <v>2010</v>
      </c>
      <c r="E284" s="90">
        <f t="shared" si="94"/>
        <v>12.8</v>
      </c>
      <c r="F284" s="84">
        <f>F290+F296+F302</f>
        <v>4</v>
      </c>
      <c r="G284" s="84"/>
      <c r="H284" s="84">
        <f>H290+H296+H302</f>
        <v>8.8</v>
      </c>
      <c r="I284" s="84"/>
      <c r="J284" s="84"/>
      <c r="K284" s="84"/>
      <c r="L284" s="241"/>
      <c r="M284" s="241"/>
      <c r="N284" s="251"/>
      <c r="O284" s="131">
        <f aca="true" t="shared" si="96" ref="O284:P288">O290+O296+O302</f>
        <v>6</v>
      </c>
      <c r="P284" s="84">
        <f t="shared" si="96"/>
        <v>0</v>
      </c>
      <c r="Q284" s="84">
        <f t="shared" si="93"/>
        <v>0.89</v>
      </c>
      <c r="R284" s="84"/>
      <c r="S284" s="140">
        <f aca="true" t="shared" si="97" ref="S284:T288">S290+S296+S302</f>
        <v>0.53</v>
      </c>
      <c r="T284" s="140">
        <f t="shared" si="97"/>
        <v>0.36</v>
      </c>
    </row>
    <row r="285" spans="1:20" s="82" customFormat="1" ht="15" customHeight="1">
      <c r="A285" s="272"/>
      <c r="B285" s="237"/>
      <c r="C285" s="238"/>
      <c r="D285" s="132">
        <v>2011</v>
      </c>
      <c r="E285" s="90">
        <f t="shared" si="94"/>
        <v>20.2</v>
      </c>
      <c r="F285" s="84"/>
      <c r="G285" s="84"/>
      <c r="H285" s="84">
        <f>H291+H297+H303</f>
        <v>20.2</v>
      </c>
      <c r="I285" s="84"/>
      <c r="J285" s="84"/>
      <c r="K285" s="84"/>
      <c r="L285" s="241"/>
      <c r="M285" s="241"/>
      <c r="N285" s="251"/>
      <c r="O285" s="131">
        <f t="shared" si="96"/>
        <v>7</v>
      </c>
      <c r="P285" s="84">
        <f t="shared" si="96"/>
        <v>0</v>
      </c>
      <c r="Q285" s="84">
        <f t="shared" si="93"/>
        <v>1.01</v>
      </c>
      <c r="R285" s="84"/>
      <c r="S285" s="140">
        <f t="shared" si="97"/>
        <v>0.61</v>
      </c>
      <c r="T285" s="140">
        <f t="shared" si="97"/>
        <v>0.4</v>
      </c>
    </row>
    <row r="286" spans="1:20" s="82" customFormat="1" ht="14.25" customHeight="1">
      <c r="A286" s="272"/>
      <c r="B286" s="237"/>
      <c r="C286" s="238"/>
      <c r="D286" s="132">
        <v>2012</v>
      </c>
      <c r="E286" s="90">
        <f t="shared" si="94"/>
        <v>27</v>
      </c>
      <c r="F286" s="84"/>
      <c r="G286" s="84"/>
      <c r="H286" s="84">
        <f>H292+H298+H304</f>
        <v>27</v>
      </c>
      <c r="I286" s="84"/>
      <c r="J286" s="84"/>
      <c r="K286" s="84"/>
      <c r="L286" s="241"/>
      <c r="M286" s="241"/>
      <c r="N286" s="251"/>
      <c r="O286" s="131">
        <f t="shared" si="96"/>
        <v>7</v>
      </c>
      <c r="P286" s="84">
        <f t="shared" si="96"/>
        <v>0</v>
      </c>
      <c r="Q286" s="84">
        <f t="shared" si="93"/>
        <v>1.01</v>
      </c>
      <c r="R286" s="84"/>
      <c r="S286" s="140">
        <f t="shared" si="97"/>
        <v>0.61</v>
      </c>
      <c r="T286" s="140">
        <f t="shared" si="97"/>
        <v>0.4</v>
      </c>
    </row>
    <row r="287" spans="1:20" s="82" customFormat="1" ht="17.25" customHeight="1">
      <c r="A287" s="272"/>
      <c r="B287" s="237"/>
      <c r="C287" s="238"/>
      <c r="D287" s="132">
        <v>2013</v>
      </c>
      <c r="E287" s="90">
        <f t="shared" si="94"/>
        <v>32</v>
      </c>
      <c r="F287" s="84"/>
      <c r="G287" s="84"/>
      <c r="H287" s="84">
        <f>H293+H299+H305</f>
        <v>32</v>
      </c>
      <c r="I287" s="84"/>
      <c r="J287" s="84"/>
      <c r="K287" s="84"/>
      <c r="L287" s="241"/>
      <c r="M287" s="241"/>
      <c r="N287" s="251"/>
      <c r="O287" s="131">
        <f t="shared" si="96"/>
        <v>6</v>
      </c>
      <c r="P287" s="84">
        <f t="shared" si="96"/>
        <v>0</v>
      </c>
      <c r="Q287" s="84">
        <f t="shared" si="93"/>
        <v>0.89</v>
      </c>
      <c r="R287" s="84"/>
      <c r="S287" s="140">
        <f t="shared" si="97"/>
        <v>0.53</v>
      </c>
      <c r="T287" s="140">
        <f t="shared" si="97"/>
        <v>0.36</v>
      </c>
    </row>
    <row r="288" spans="1:20" s="82" customFormat="1" ht="12.75" customHeight="1">
      <c r="A288" s="272"/>
      <c r="B288" s="239"/>
      <c r="C288" s="240"/>
      <c r="D288" s="132">
        <v>2014</v>
      </c>
      <c r="E288" s="90">
        <f t="shared" si="94"/>
        <v>38</v>
      </c>
      <c r="F288" s="84"/>
      <c r="G288" s="84"/>
      <c r="H288" s="84">
        <f>H294+H300+H306</f>
        <v>38</v>
      </c>
      <c r="I288" s="84"/>
      <c r="J288" s="84"/>
      <c r="K288" s="84"/>
      <c r="L288" s="241"/>
      <c r="M288" s="241"/>
      <c r="N288" s="252"/>
      <c r="O288" s="131">
        <f t="shared" si="96"/>
        <v>4</v>
      </c>
      <c r="P288" s="84">
        <f t="shared" si="96"/>
        <v>0</v>
      </c>
      <c r="Q288" s="84">
        <f t="shared" si="93"/>
        <v>0.6000000000000001</v>
      </c>
      <c r="R288" s="84"/>
      <c r="S288" s="140">
        <f t="shared" si="97"/>
        <v>0.35000000000000003</v>
      </c>
      <c r="T288" s="140">
        <f t="shared" si="97"/>
        <v>0.25</v>
      </c>
    </row>
    <row r="289" spans="1:20" s="92" customFormat="1" ht="15.75" customHeight="1">
      <c r="A289" s="277">
        <v>31</v>
      </c>
      <c r="B289" s="234" t="s">
        <v>91</v>
      </c>
      <c r="C289" s="276"/>
      <c r="D289" s="139" t="s">
        <v>24</v>
      </c>
      <c r="E289" s="142">
        <f>E290+E291+E292+E293+E294</f>
        <v>50</v>
      </c>
      <c r="F289" s="142">
        <f aca="true" t="shared" si="98" ref="F289:K289">F290+F291+F292+F293+F294</f>
        <v>4</v>
      </c>
      <c r="G289" s="142">
        <f t="shared" si="98"/>
        <v>0</v>
      </c>
      <c r="H289" s="142">
        <f t="shared" si="98"/>
        <v>46</v>
      </c>
      <c r="I289" s="142">
        <f t="shared" si="98"/>
        <v>0</v>
      </c>
      <c r="J289" s="142">
        <f t="shared" si="98"/>
        <v>0</v>
      </c>
      <c r="K289" s="142">
        <f t="shared" si="98"/>
        <v>0</v>
      </c>
      <c r="L289" s="203" t="s">
        <v>92</v>
      </c>
      <c r="M289" s="203" t="s">
        <v>93</v>
      </c>
      <c r="N289" s="247"/>
      <c r="O289" s="109">
        <f>O290+O291+O292+O293+O294</f>
        <v>7</v>
      </c>
      <c r="P289" s="142">
        <f>P290+P291+P292+P293+P294</f>
        <v>0</v>
      </c>
      <c r="Q289" s="91">
        <f aca="true" t="shared" si="99" ref="Q289:Q294">SUM(R289:T289)</f>
        <v>0.8</v>
      </c>
      <c r="R289" s="1">
        <f>SUM(R290:R294)</f>
        <v>0</v>
      </c>
      <c r="S289" s="1">
        <f>SUM(S290:S294)</f>
        <v>0.47000000000000003</v>
      </c>
      <c r="T289" s="1">
        <f>SUM(T290:T294)</f>
        <v>0.33</v>
      </c>
    </row>
    <row r="290" spans="1:20" ht="15">
      <c r="A290" s="277"/>
      <c r="B290" s="234"/>
      <c r="C290" s="276"/>
      <c r="D290" s="40">
        <v>2010</v>
      </c>
      <c r="E290" s="64">
        <f>F290+G290+H290+I290+J290+K290</f>
        <v>7</v>
      </c>
      <c r="F290" s="64">
        <v>4</v>
      </c>
      <c r="G290" s="4"/>
      <c r="H290" s="4">
        <v>3</v>
      </c>
      <c r="I290" s="4"/>
      <c r="J290" s="4"/>
      <c r="K290" s="2"/>
      <c r="L290" s="203"/>
      <c r="M290" s="203"/>
      <c r="N290" s="248"/>
      <c r="O290" s="67">
        <v>1</v>
      </c>
      <c r="P290" s="113"/>
      <c r="Q290" s="91">
        <f t="shared" si="99"/>
        <v>0.11</v>
      </c>
      <c r="R290" s="93"/>
      <c r="S290" s="114">
        <v>0.06</v>
      </c>
      <c r="T290" s="129">
        <v>0.05</v>
      </c>
    </row>
    <row r="291" spans="1:20" ht="15">
      <c r="A291" s="277"/>
      <c r="B291" s="234"/>
      <c r="C291" s="276"/>
      <c r="D291" s="40">
        <v>2011</v>
      </c>
      <c r="E291" s="64">
        <f>F291+G291+H291+I291+J291+K291</f>
        <v>6</v>
      </c>
      <c r="F291" s="64"/>
      <c r="G291" s="4"/>
      <c r="H291" s="4">
        <v>6</v>
      </c>
      <c r="I291" s="4"/>
      <c r="J291" s="4"/>
      <c r="K291" s="2"/>
      <c r="L291" s="203"/>
      <c r="M291" s="203"/>
      <c r="N291" s="248"/>
      <c r="O291" s="67">
        <v>2</v>
      </c>
      <c r="P291" s="113"/>
      <c r="Q291" s="91">
        <f t="shared" si="99"/>
        <v>0.23</v>
      </c>
      <c r="R291" s="93"/>
      <c r="S291" s="114">
        <v>0.14</v>
      </c>
      <c r="T291" s="129">
        <v>0.09</v>
      </c>
    </row>
    <row r="292" spans="1:20" ht="14.25" customHeight="1">
      <c r="A292" s="277"/>
      <c r="B292" s="234"/>
      <c r="C292" s="276"/>
      <c r="D292" s="40">
        <v>2012</v>
      </c>
      <c r="E292" s="64">
        <f>F292+G292+H292+I292+J292+K292</f>
        <v>10</v>
      </c>
      <c r="F292" s="64"/>
      <c r="G292" s="4"/>
      <c r="H292" s="4">
        <v>10</v>
      </c>
      <c r="I292" s="4"/>
      <c r="J292" s="4"/>
      <c r="K292" s="2"/>
      <c r="L292" s="203"/>
      <c r="M292" s="203"/>
      <c r="N292" s="248"/>
      <c r="O292" s="67">
        <v>2</v>
      </c>
      <c r="P292" s="113"/>
      <c r="Q292" s="91">
        <f t="shared" si="99"/>
        <v>0.23</v>
      </c>
      <c r="R292" s="93"/>
      <c r="S292" s="114">
        <v>0.14</v>
      </c>
      <c r="T292" s="129">
        <v>0.09</v>
      </c>
    </row>
    <row r="293" spans="1:20" ht="17.25" customHeight="1">
      <c r="A293" s="277"/>
      <c r="B293" s="234"/>
      <c r="C293" s="276"/>
      <c r="D293" s="40">
        <v>2013</v>
      </c>
      <c r="E293" s="64">
        <f>F293+G293+H293+I293+J293+K293</f>
        <v>12</v>
      </c>
      <c r="F293" s="64"/>
      <c r="G293" s="4"/>
      <c r="H293" s="4">
        <v>12</v>
      </c>
      <c r="I293" s="4"/>
      <c r="J293" s="4"/>
      <c r="K293" s="2"/>
      <c r="L293" s="203"/>
      <c r="M293" s="203"/>
      <c r="N293" s="248"/>
      <c r="O293" s="67">
        <v>1</v>
      </c>
      <c r="P293" s="113"/>
      <c r="Q293" s="91">
        <f t="shared" si="99"/>
        <v>0.11</v>
      </c>
      <c r="R293" s="93"/>
      <c r="S293" s="114">
        <v>0.06</v>
      </c>
      <c r="T293" s="129">
        <v>0.05</v>
      </c>
    </row>
    <row r="294" spans="1:20" ht="12.75" customHeight="1">
      <c r="A294" s="277"/>
      <c r="B294" s="234"/>
      <c r="C294" s="276"/>
      <c r="D294" s="40">
        <v>2014</v>
      </c>
      <c r="E294" s="64">
        <f>F294+G294+H294+I294+J294+K294</f>
        <v>15</v>
      </c>
      <c r="F294" s="64"/>
      <c r="G294" s="4"/>
      <c r="H294" s="4">
        <v>15</v>
      </c>
      <c r="I294" s="4"/>
      <c r="J294" s="4"/>
      <c r="K294" s="2"/>
      <c r="L294" s="203"/>
      <c r="M294" s="203"/>
      <c r="N294" s="249"/>
      <c r="O294" s="67">
        <v>1</v>
      </c>
      <c r="P294" s="113"/>
      <c r="Q294" s="91">
        <f t="shared" si="99"/>
        <v>0.12000000000000001</v>
      </c>
      <c r="R294" s="93"/>
      <c r="S294" s="114">
        <v>0.07</v>
      </c>
      <c r="T294" s="129">
        <v>0.05</v>
      </c>
    </row>
    <row r="295" spans="1:20" s="92" customFormat="1" ht="15.75" customHeight="1">
      <c r="A295" s="277">
        <v>32</v>
      </c>
      <c r="B295" s="280" t="s">
        <v>94</v>
      </c>
      <c r="C295" s="23"/>
      <c r="D295" s="139" t="s">
        <v>24</v>
      </c>
      <c r="E295" s="142">
        <f>E296+E297+E298+E299+E300</f>
        <v>46.8</v>
      </c>
      <c r="F295" s="142">
        <f aca="true" t="shared" si="100" ref="F295:K295">F296+F297+F298+F299+F300</f>
        <v>0</v>
      </c>
      <c r="G295" s="142">
        <f t="shared" si="100"/>
        <v>0</v>
      </c>
      <c r="H295" s="142">
        <f t="shared" si="100"/>
        <v>46.8</v>
      </c>
      <c r="I295" s="142">
        <f t="shared" si="100"/>
        <v>0</v>
      </c>
      <c r="J295" s="142">
        <f t="shared" si="100"/>
        <v>0</v>
      </c>
      <c r="K295" s="142">
        <f t="shared" si="100"/>
        <v>0</v>
      </c>
      <c r="L295" s="66" t="s">
        <v>92</v>
      </c>
      <c r="M295" s="66"/>
      <c r="N295" s="134"/>
      <c r="O295" s="109"/>
      <c r="P295" s="142">
        <f>P296+P297+P298+P299+P300</f>
        <v>0</v>
      </c>
      <c r="Q295" s="39"/>
      <c r="R295" s="142"/>
      <c r="S295" s="142"/>
      <c r="T295" s="142"/>
    </row>
    <row r="296" spans="1:20" ht="15">
      <c r="A296" s="277"/>
      <c r="B296" s="281"/>
      <c r="C296" s="206"/>
      <c r="D296" s="40">
        <v>2010</v>
      </c>
      <c r="E296" s="64">
        <f>F296+G296+H296+I296+J296+K296</f>
        <v>3.8</v>
      </c>
      <c r="F296" s="64"/>
      <c r="G296" s="4"/>
      <c r="H296" s="4">
        <v>3.8</v>
      </c>
      <c r="I296" s="4"/>
      <c r="J296" s="4"/>
      <c r="K296" s="2"/>
      <c r="L296" s="46"/>
      <c r="M296" s="46"/>
      <c r="N296" s="135"/>
      <c r="O296" s="143"/>
      <c r="P296" s="113"/>
      <c r="Q296" s="129"/>
      <c r="R296" s="93"/>
      <c r="S296" s="93"/>
      <c r="T296" s="93"/>
    </row>
    <row r="297" spans="1:20" ht="15">
      <c r="A297" s="277"/>
      <c r="B297" s="281"/>
      <c r="C297" s="206"/>
      <c r="D297" s="40">
        <v>2011</v>
      </c>
      <c r="E297" s="64">
        <f>F297+G297+H297+I297+J297+K297</f>
        <v>8</v>
      </c>
      <c r="F297" s="64"/>
      <c r="G297" s="4"/>
      <c r="H297" s="4">
        <v>8</v>
      </c>
      <c r="I297" s="4"/>
      <c r="J297" s="4"/>
      <c r="K297" s="2"/>
      <c r="L297" s="46"/>
      <c r="M297" s="46"/>
      <c r="N297" s="135"/>
      <c r="O297" s="143"/>
      <c r="P297" s="113"/>
      <c r="Q297" s="129"/>
      <c r="R297" s="93"/>
      <c r="S297" s="93"/>
      <c r="T297" s="93"/>
    </row>
    <row r="298" spans="1:20" ht="14.25" customHeight="1">
      <c r="A298" s="277"/>
      <c r="B298" s="281"/>
      <c r="C298" s="206"/>
      <c r="D298" s="40">
        <v>2012</v>
      </c>
      <c r="E298" s="64">
        <f>F298+G298+H298+I298+J298+K298</f>
        <v>10</v>
      </c>
      <c r="F298" s="64"/>
      <c r="G298" s="4"/>
      <c r="H298" s="4">
        <v>10</v>
      </c>
      <c r="I298" s="4"/>
      <c r="J298" s="4"/>
      <c r="K298" s="2"/>
      <c r="L298" s="46"/>
      <c r="M298" s="46"/>
      <c r="N298" s="135"/>
      <c r="O298" s="143"/>
      <c r="P298" s="113"/>
      <c r="Q298" s="129"/>
      <c r="R298" s="93"/>
      <c r="S298" s="93"/>
      <c r="T298" s="93"/>
    </row>
    <row r="299" spans="1:20" ht="17.25" customHeight="1">
      <c r="A299" s="277"/>
      <c r="B299" s="281"/>
      <c r="C299" s="206"/>
      <c r="D299" s="40">
        <v>2013</v>
      </c>
      <c r="E299" s="64">
        <f>F299+G299+H299+I299+J299+K299</f>
        <v>12</v>
      </c>
      <c r="F299" s="64"/>
      <c r="G299" s="4"/>
      <c r="H299" s="4">
        <v>12</v>
      </c>
      <c r="I299" s="4"/>
      <c r="J299" s="4"/>
      <c r="K299" s="2"/>
      <c r="L299" s="46"/>
      <c r="M299" s="46"/>
      <c r="N299" s="135"/>
      <c r="O299" s="143"/>
      <c r="P299" s="113"/>
      <c r="Q299" s="129"/>
      <c r="R299" s="93"/>
      <c r="S299" s="93"/>
      <c r="T299" s="93"/>
    </row>
    <row r="300" spans="1:20" ht="12.75" customHeight="1">
      <c r="A300" s="277"/>
      <c r="B300" s="282"/>
      <c r="C300" s="207"/>
      <c r="D300" s="40">
        <v>2014</v>
      </c>
      <c r="E300" s="64">
        <f>F300+G300+H300+I300+J300+K300</f>
        <v>13</v>
      </c>
      <c r="F300" s="64"/>
      <c r="G300" s="4"/>
      <c r="H300" s="4">
        <v>13</v>
      </c>
      <c r="I300" s="4"/>
      <c r="J300" s="4"/>
      <c r="K300" s="2"/>
      <c r="L300" s="22"/>
      <c r="M300" s="22"/>
      <c r="N300" s="136"/>
      <c r="O300" s="143"/>
      <c r="P300" s="113"/>
      <c r="Q300" s="129"/>
      <c r="R300" s="93"/>
      <c r="S300" s="93"/>
      <c r="T300" s="93"/>
    </row>
    <row r="301" spans="1:20" s="92" customFormat="1" ht="17.25" customHeight="1">
      <c r="A301" s="277">
        <v>33</v>
      </c>
      <c r="B301" s="280" t="s">
        <v>217</v>
      </c>
      <c r="C301" s="273" t="s">
        <v>95</v>
      </c>
      <c r="D301" s="139" t="s">
        <v>24</v>
      </c>
      <c r="E301" s="142">
        <f>E302+E303+E304+E305+E306</f>
        <v>33.2</v>
      </c>
      <c r="F301" s="142">
        <f aca="true" t="shared" si="101" ref="F301:K301">F302+F303+F304+F305+F306</f>
        <v>0</v>
      </c>
      <c r="G301" s="142">
        <f t="shared" si="101"/>
        <v>0</v>
      </c>
      <c r="H301" s="142">
        <f t="shared" si="101"/>
        <v>33.2</v>
      </c>
      <c r="I301" s="142">
        <f t="shared" si="101"/>
        <v>0</v>
      </c>
      <c r="J301" s="142">
        <f t="shared" si="101"/>
        <v>0</v>
      </c>
      <c r="K301" s="142">
        <f t="shared" si="101"/>
        <v>0</v>
      </c>
      <c r="L301" s="66"/>
      <c r="M301" s="232" t="s">
        <v>96</v>
      </c>
      <c r="N301" s="134"/>
      <c r="O301" s="109">
        <f>O302+O303+O304+O305+O306</f>
        <v>23</v>
      </c>
      <c r="P301" s="142">
        <f>P302+P303+P304+P305+P306</f>
        <v>0</v>
      </c>
      <c r="Q301" s="91">
        <f aca="true" t="shared" si="102" ref="Q301:Q306">SUM(R301:T301)</f>
        <v>3.6</v>
      </c>
      <c r="R301" s="2">
        <f>SUM(R302:R306)</f>
        <v>0</v>
      </c>
      <c r="S301" s="1">
        <f>SUM(S302:S306)</f>
        <v>2.16</v>
      </c>
      <c r="T301" s="1">
        <f>SUM(T302:T306)</f>
        <v>1.44</v>
      </c>
    </row>
    <row r="302" spans="1:20" ht="15">
      <c r="A302" s="277"/>
      <c r="B302" s="281"/>
      <c r="C302" s="274"/>
      <c r="D302" s="40">
        <v>2010</v>
      </c>
      <c r="E302" s="64">
        <f>F302+G302+H302+I302+J302+K302</f>
        <v>2</v>
      </c>
      <c r="F302" s="64"/>
      <c r="G302" s="4"/>
      <c r="H302" s="4">
        <v>2</v>
      </c>
      <c r="I302" s="4"/>
      <c r="J302" s="4"/>
      <c r="K302" s="2"/>
      <c r="L302" s="46"/>
      <c r="M302" s="242"/>
      <c r="N302" s="135"/>
      <c r="O302" s="67">
        <v>5</v>
      </c>
      <c r="P302" s="113"/>
      <c r="Q302" s="91">
        <f t="shared" si="102"/>
        <v>0.78</v>
      </c>
      <c r="R302" s="93"/>
      <c r="S302" s="114">
        <v>0.47</v>
      </c>
      <c r="T302" s="114">
        <v>0.31</v>
      </c>
    </row>
    <row r="303" spans="1:20" ht="15">
      <c r="A303" s="277"/>
      <c r="B303" s="281"/>
      <c r="C303" s="274"/>
      <c r="D303" s="40">
        <v>2011</v>
      </c>
      <c r="E303" s="64">
        <f>F303+G303+H303+I303+J303+K303</f>
        <v>6.2</v>
      </c>
      <c r="F303" s="64"/>
      <c r="G303" s="4"/>
      <c r="H303" s="4">
        <v>6.2</v>
      </c>
      <c r="I303" s="4"/>
      <c r="J303" s="4"/>
      <c r="K303" s="2"/>
      <c r="L303" s="46"/>
      <c r="M303" s="242"/>
      <c r="N303" s="135"/>
      <c r="O303" s="67">
        <v>5</v>
      </c>
      <c r="P303" s="113"/>
      <c r="Q303" s="91">
        <f t="shared" si="102"/>
        <v>0.78</v>
      </c>
      <c r="R303" s="93"/>
      <c r="S303" s="114">
        <v>0.47</v>
      </c>
      <c r="T303" s="114">
        <v>0.31</v>
      </c>
    </row>
    <row r="304" spans="1:20" ht="14.25" customHeight="1">
      <c r="A304" s="277"/>
      <c r="B304" s="281"/>
      <c r="C304" s="274"/>
      <c r="D304" s="40">
        <v>2012</v>
      </c>
      <c r="E304" s="64">
        <f>F304+G304+H304+I304+J304+K304</f>
        <v>7</v>
      </c>
      <c r="F304" s="64"/>
      <c r="G304" s="4"/>
      <c r="H304" s="4">
        <v>7</v>
      </c>
      <c r="I304" s="4"/>
      <c r="J304" s="4"/>
      <c r="K304" s="2"/>
      <c r="L304" s="46"/>
      <c r="M304" s="242"/>
      <c r="N304" s="135"/>
      <c r="O304" s="67">
        <v>5</v>
      </c>
      <c r="P304" s="113"/>
      <c r="Q304" s="91">
        <f t="shared" si="102"/>
        <v>0.78</v>
      </c>
      <c r="R304" s="93"/>
      <c r="S304" s="114">
        <v>0.47</v>
      </c>
      <c r="T304" s="114">
        <v>0.31</v>
      </c>
    </row>
    <row r="305" spans="1:20" ht="17.25" customHeight="1">
      <c r="A305" s="277"/>
      <c r="B305" s="281"/>
      <c r="C305" s="274"/>
      <c r="D305" s="40">
        <v>2013</v>
      </c>
      <c r="E305" s="64">
        <f>F305+G305+H305+I305+J305+K305</f>
        <v>8</v>
      </c>
      <c r="F305" s="64"/>
      <c r="G305" s="4"/>
      <c r="H305" s="4">
        <v>8</v>
      </c>
      <c r="I305" s="4"/>
      <c r="J305" s="4"/>
      <c r="K305" s="2"/>
      <c r="L305" s="46"/>
      <c r="M305" s="242"/>
      <c r="N305" s="135"/>
      <c r="O305" s="67">
        <v>5</v>
      </c>
      <c r="P305" s="113"/>
      <c r="Q305" s="91">
        <f t="shared" si="102"/>
        <v>0.78</v>
      </c>
      <c r="R305" s="93"/>
      <c r="S305" s="114">
        <v>0.47</v>
      </c>
      <c r="T305" s="114">
        <v>0.31</v>
      </c>
    </row>
    <row r="306" spans="1:20" ht="45.75" customHeight="1">
      <c r="A306" s="277"/>
      <c r="B306" s="282"/>
      <c r="C306" s="275"/>
      <c r="D306" s="40">
        <v>2014</v>
      </c>
      <c r="E306" s="64">
        <f>F306+G306+H306+I306+J306+K306</f>
        <v>10</v>
      </c>
      <c r="F306" s="64"/>
      <c r="G306" s="4"/>
      <c r="H306" s="4">
        <v>10</v>
      </c>
      <c r="I306" s="4"/>
      <c r="J306" s="4"/>
      <c r="K306" s="2"/>
      <c r="L306" s="22"/>
      <c r="M306" s="243"/>
      <c r="N306" s="136"/>
      <c r="O306" s="67">
        <v>3</v>
      </c>
      <c r="P306" s="113"/>
      <c r="Q306" s="91">
        <f t="shared" si="102"/>
        <v>0.48000000000000004</v>
      </c>
      <c r="R306" s="93"/>
      <c r="S306" s="114">
        <v>0.28</v>
      </c>
      <c r="T306" s="114">
        <v>0.2</v>
      </c>
    </row>
    <row r="307" spans="1:20" s="76" customFormat="1" ht="15.75" customHeight="1">
      <c r="A307" s="272"/>
      <c r="B307" s="215" t="s">
        <v>115</v>
      </c>
      <c r="C307" s="286"/>
      <c r="D307" s="144" t="s">
        <v>27</v>
      </c>
      <c r="E307" s="90">
        <f aca="true" t="shared" si="103" ref="E307:E313">SUM(F307:K307)</f>
        <v>77.6745</v>
      </c>
      <c r="F307" s="84">
        <f aca="true" t="shared" si="104" ref="F307:K307">SUM(F308:F312)</f>
        <v>0.29400000000000004</v>
      </c>
      <c r="G307" s="84">
        <f t="shared" si="104"/>
        <v>1.454</v>
      </c>
      <c r="H307" s="84">
        <f t="shared" si="104"/>
        <v>75.25649999999999</v>
      </c>
      <c r="I307" s="84">
        <f t="shared" si="104"/>
        <v>0.6699999999999999</v>
      </c>
      <c r="J307" s="84">
        <f t="shared" si="104"/>
        <v>0</v>
      </c>
      <c r="K307" s="84">
        <f t="shared" si="104"/>
        <v>0</v>
      </c>
      <c r="L307" s="144"/>
      <c r="M307" s="144"/>
      <c r="N307" s="84">
        <v>0</v>
      </c>
      <c r="O307" s="84">
        <v>0</v>
      </c>
      <c r="P307" s="144"/>
      <c r="Q307" s="84">
        <f aca="true" t="shared" si="105" ref="Q307:Q312">SUM(R307:T307)</f>
        <v>0</v>
      </c>
      <c r="R307" s="84">
        <f>SUM(R308:R312)</f>
        <v>0</v>
      </c>
      <c r="S307" s="84">
        <f>SUM(S308:S312)</f>
        <v>0</v>
      </c>
      <c r="T307" s="84">
        <f>SUM(T308:T312)</f>
        <v>0</v>
      </c>
    </row>
    <row r="308" spans="1:20" s="82" customFormat="1" ht="15">
      <c r="A308" s="272"/>
      <c r="B308" s="287"/>
      <c r="C308" s="288"/>
      <c r="D308" s="144">
        <v>2010</v>
      </c>
      <c r="E308" s="90">
        <f t="shared" si="103"/>
        <v>1.3115</v>
      </c>
      <c r="F308" s="90">
        <f aca="true" t="shared" si="106" ref="F308:I311">F314+F320+F326+F332+F338+F344</f>
        <v>0.034</v>
      </c>
      <c r="G308" s="90">
        <f t="shared" si="106"/>
        <v>0.15999999999999998</v>
      </c>
      <c r="H308" s="90">
        <f t="shared" si="106"/>
        <v>0.9775</v>
      </c>
      <c r="I308" s="90">
        <f t="shared" si="106"/>
        <v>0.14</v>
      </c>
      <c r="J308" s="90"/>
      <c r="K308" s="90"/>
      <c r="L308" s="144"/>
      <c r="M308" s="144"/>
      <c r="N308" s="90"/>
      <c r="O308" s="90"/>
      <c r="P308" s="144"/>
      <c r="Q308" s="84">
        <f t="shared" si="105"/>
        <v>0</v>
      </c>
      <c r="R308" s="90"/>
      <c r="S308" s="90"/>
      <c r="T308" s="90"/>
    </row>
    <row r="309" spans="1:20" s="82" customFormat="1" ht="15">
      <c r="A309" s="272"/>
      <c r="B309" s="287"/>
      <c r="C309" s="288"/>
      <c r="D309" s="144">
        <v>2011</v>
      </c>
      <c r="E309" s="90">
        <f t="shared" si="103"/>
        <v>21.3445</v>
      </c>
      <c r="F309" s="90">
        <f t="shared" si="106"/>
        <v>0.05</v>
      </c>
      <c r="G309" s="90">
        <f t="shared" si="106"/>
        <v>0.34199999999999997</v>
      </c>
      <c r="H309" s="90">
        <f t="shared" si="106"/>
        <v>20.7565</v>
      </c>
      <c r="I309" s="90">
        <f t="shared" si="106"/>
        <v>0.196</v>
      </c>
      <c r="J309" s="90"/>
      <c r="K309" s="90"/>
      <c r="L309" s="144"/>
      <c r="M309" s="144"/>
      <c r="N309" s="90"/>
      <c r="O309" s="90"/>
      <c r="P309" s="144"/>
      <c r="Q309" s="84">
        <f t="shared" si="105"/>
        <v>0</v>
      </c>
      <c r="R309" s="90"/>
      <c r="S309" s="90"/>
      <c r="T309" s="90"/>
    </row>
    <row r="310" spans="1:20" s="82" customFormat="1" ht="14.25" customHeight="1">
      <c r="A310" s="272"/>
      <c r="B310" s="287"/>
      <c r="C310" s="288"/>
      <c r="D310" s="144">
        <v>2012</v>
      </c>
      <c r="E310" s="90">
        <f t="shared" si="103"/>
        <v>14.2895</v>
      </c>
      <c r="F310" s="90">
        <f t="shared" si="106"/>
        <v>0.06</v>
      </c>
      <c r="G310" s="90">
        <f t="shared" si="106"/>
        <v>0.402</v>
      </c>
      <c r="H310" s="90">
        <f t="shared" si="106"/>
        <v>13.630500000000001</v>
      </c>
      <c r="I310" s="90">
        <f t="shared" si="106"/>
        <v>0.197</v>
      </c>
      <c r="J310" s="90"/>
      <c r="K310" s="90"/>
      <c r="L310" s="144"/>
      <c r="M310" s="144"/>
      <c r="N310" s="90"/>
      <c r="O310" s="90"/>
      <c r="P310" s="144"/>
      <c r="Q310" s="84">
        <f t="shared" si="105"/>
        <v>0</v>
      </c>
      <c r="R310" s="90"/>
      <c r="S310" s="90"/>
      <c r="T310" s="90"/>
    </row>
    <row r="311" spans="1:20" s="82" customFormat="1" ht="17.25" customHeight="1">
      <c r="A311" s="272"/>
      <c r="B311" s="287"/>
      <c r="C311" s="288"/>
      <c r="D311" s="144">
        <v>2013</v>
      </c>
      <c r="E311" s="90">
        <f t="shared" si="103"/>
        <v>21.6815</v>
      </c>
      <c r="F311" s="90">
        <f t="shared" si="106"/>
        <v>0.07</v>
      </c>
      <c r="G311" s="90">
        <f t="shared" si="106"/>
        <v>0.27</v>
      </c>
      <c r="H311" s="90">
        <f t="shared" si="106"/>
        <v>21.2735</v>
      </c>
      <c r="I311" s="90">
        <f t="shared" si="106"/>
        <v>0.068</v>
      </c>
      <c r="J311" s="90"/>
      <c r="K311" s="90"/>
      <c r="L311" s="144"/>
      <c r="M311" s="144"/>
      <c r="N311" s="90"/>
      <c r="O311" s="90"/>
      <c r="P311" s="144"/>
      <c r="Q311" s="84">
        <f t="shared" si="105"/>
        <v>0</v>
      </c>
      <c r="R311" s="90"/>
      <c r="S311" s="90"/>
      <c r="T311" s="90"/>
    </row>
    <row r="312" spans="1:20" s="82" customFormat="1" ht="12.75" customHeight="1">
      <c r="A312" s="272"/>
      <c r="B312" s="289"/>
      <c r="C312" s="290"/>
      <c r="D312" s="144">
        <v>2014</v>
      </c>
      <c r="E312" s="90">
        <f t="shared" si="103"/>
        <v>19.047499999999996</v>
      </c>
      <c r="F312" s="90">
        <f>F318+F324+F330+F336+F342+F348</f>
        <v>0.08</v>
      </c>
      <c r="G312" s="90">
        <f>G318+G324+G330+G336+G342+G348</f>
        <v>0.28</v>
      </c>
      <c r="H312" s="90">
        <f>H318+H324+H330+H336+H342+H348</f>
        <v>18.618499999999997</v>
      </c>
      <c r="I312" s="90">
        <f>I318+I324+I330+I336+I342+I348</f>
        <v>0.069</v>
      </c>
      <c r="J312" s="90"/>
      <c r="K312" s="90"/>
      <c r="L312" s="144"/>
      <c r="M312" s="144"/>
      <c r="N312" s="90"/>
      <c r="O312" s="90"/>
      <c r="P312" s="144"/>
      <c r="Q312" s="84">
        <f t="shared" si="105"/>
        <v>0</v>
      </c>
      <c r="R312" s="90"/>
      <c r="S312" s="90"/>
      <c r="T312" s="90"/>
    </row>
    <row r="313" spans="1:20" s="92" customFormat="1" ht="15.75">
      <c r="A313" s="277">
        <v>34</v>
      </c>
      <c r="B313" s="234" t="s">
        <v>212</v>
      </c>
      <c r="C313" s="351" t="s">
        <v>97</v>
      </c>
      <c r="D313" s="146" t="s">
        <v>27</v>
      </c>
      <c r="E313" s="4">
        <f t="shared" si="103"/>
        <v>41.9</v>
      </c>
      <c r="F313" s="5">
        <f aca="true" t="shared" si="107" ref="F313:K313">SUM(F314:F318)</f>
        <v>0</v>
      </c>
      <c r="G313" s="5">
        <f t="shared" si="107"/>
        <v>0</v>
      </c>
      <c r="H313" s="5">
        <f t="shared" si="107"/>
        <v>41.9</v>
      </c>
      <c r="I313" s="5">
        <f t="shared" si="107"/>
        <v>0</v>
      </c>
      <c r="J313" s="5">
        <f t="shared" si="107"/>
        <v>0</v>
      </c>
      <c r="K313" s="5">
        <f t="shared" si="107"/>
        <v>0</v>
      </c>
      <c r="L313" s="146"/>
      <c r="M313" s="146"/>
      <c r="N313" s="2"/>
      <c r="O313" s="5">
        <v>0</v>
      </c>
      <c r="P313" s="65"/>
      <c r="Q313" s="91">
        <f aca="true" t="shared" si="108" ref="Q313:Q348">SUM(R313:T313)</f>
        <v>0</v>
      </c>
      <c r="R313" s="2">
        <f>SUM(R314:R318)</f>
        <v>0</v>
      </c>
      <c r="S313" s="2">
        <f>SUM(S314:S318)</f>
        <v>0</v>
      </c>
      <c r="T313" s="2">
        <f>SUM(T314:T318)</f>
        <v>0</v>
      </c>
    </row>
    <row r="314" spans="1:20" ht="15">
      <c r="A314" s="277"/>
      <c r="B314" s="234"/>
      <c r="C314" s="352"/>
      <c r="D314" s="146">
        <v>2010</v>
      </c>
      <c r="E314" s="4">
        <f aca="true" t="shared" si="109" ref="E314:E366">SUM(F314:K314)</f>
        <v>0.6</v>
      </c>
      <c r="F314" s="4"/>
      <c r="G314" s="4"/>
      <c r="H314" s="4">
        <v>0.6</v>
      </c>
      <c r="I314" s="4"/>
      <c r="J314" s="4"/>
      <c r="K314" s="4"/>
      <c r="L314" s="146"/>
      <c r="M314" s="146"/>
      <c r="N314" s="64"/>
      <c r="O314" s="67"/>
      <c r="P314" s="67"/>
      <c r="Q314" s="91">
        <f t="shared" si="108"/>
        <v>0</v>
      </c>
      <c r="R314" s="93"/>
      <c r="S314" s="93"/>
      <c r="T314" s="93"/>
    </row>
    <row r="315" spans="1:20" ht="15">
      <c r="A315" s="277"/>
      <c r="B315" s="234"/>
      <c r="C315" s="352"/>
      <c r="D315" s="146">
        <v>2011</v>
      </c>
      <c r="E315" s="4">
        <f t="shared" si="109"/>
        <v>12.7</v>
      </c>
      <c r="F315" s="4"/>
      <c r="G315" s="4"/>
      <c r="H315" s="4">
        <v>12.7</v>
      </c>
      <c r="I315" s="4"/>
      <c r="J315" s="4"/>
      <c r="K315" s="4"/>
      <c r="L315" s="146"/>
      <c r="M315" s="146"/>
      <c r="N315" s="64"/>
      <c r="O315" s="67"/>
      <c r="P315" s="67"/>
      <c r="Q315" s="91">
        <f t="shared" si="108"/>
        <v>0</v>
      </c>
      <c r="R315" s="93"/>
      <c r="S315" s="93"/>
      <c r="T315" s="93"/>
    </row>
    <row r="316" spans="1:20" ht="14.25" customHeight="1">
      <c r="A316" s="277"/>
      <c r="B316" s="234"/>
      <c r="C316" s="352"/>
      <c r="D316" s="146">
        <v>2012</v>
      </c>
      <c r="E316" s="4">
        <f t="shared" si="109"/>
        <v>5.9</v>
      </c>
      <c r="F316" s="4"/>
      <c r="G316" s="4"/>
      <c r="H316" s="4">
        <v>5.9</v>
      </c>
      <c r="I316" s="4"/>
      <c r="J316" s="4"/>
      <c r="K316" s="4"/>
      <c r="L316" s="146"/>
      <c r="M316" s="146"/>
      <c r="N316" s="64"/>
      <c r="O316" s="67"/>
      <c r="P316" s="67"/>
      <c r="Q316" s="91">
        <f t="shared" si="108"/>
        <v>0</v>
      </c>
      <c r="R316" s="93"/>
      <c r="S316" s="93"/>
      <c r="T316" s="93"/>
    </row>
    <row r="317" spans="1:20" ht="17.25" customHeight="1">
      <c r="A317" s="277"/>
      <c r="B317" s="234"/>
      <c r="C317" s="352"/>
      <c r="D317" s="146">
        <v>2013</v>
      </c>
      <c r="E317" s="4">
        <f t="shared" si="109"/>
        <v>12.6</v>
      </c>
      <c r="F317" s="4"/>
      <c r="G317" s="4"/>
      <c r="H317" s="4">
        <v>12.6</v>
      </c>
      <c r="I317" s="4"/>
      <c r="J317" s="4"/>
      <c r="K317" s="4"/>
      <c r="L317" s="146"/>
      <c r="M317" s="146"/>
      <c r="N317" s="64"/>
      <c r="O317" s="67"/>
      <c r="P317" s="67"/>
      <c r="Q317" s="91">
        <f t="shared" si="108"/>
        <v>0</v>
      </c>
      <c r="R317" s="93"/>
      <c r="S317" s="93"/>
      <c r="T317" s="93"/>
    </row>
    <row r="318" spans="1:20" ht="12.75" customHeight="1">
      <c r="A318" s="277"/>
      <c r="B318" s="234"/>
      <c r="C318" s="353"/>
      <c r="D318" s="146">
        <v>2014</v>
      </c>
      <c r="E318" s="4">
        <f t="shared" si="109"/>
        <v>10.1</v>
      </c>
      <c r="F318" s="4"/>
      <c r="G318" s="4"/>
      <c r="H318" s="4">
        <v>10.1</v>
      </c>
      <c r="I318" s="4"/>
      <c r="J318" s="4"/>
      <c r="K318" s="4"/>
      <c r="L318" s="146"/>
      <c r="M318" s="146"/>
      <c r="N318" s="64"/>
      <c r="O318" s="67"/>
      <c r="P318" s="67"/>
      <c r="Q318" s="91">
        <f t="shared" si="108"/>
        <v>0</v>
      </c>
      <c r="R318" s="93"/>
      <c r="S318" s="93"/>
      <c r="T318" s="93"/>
    </row>
    <row r="319" spans="1:20" s="92" customFormat="1" ht="15.75">
      <c r="A319" s="277">
        <v>35</v>
      </c>
      <c r="B319" s="234" t="s">
        <v>83</v>
      </c>
      <c r="C319" s="351" t="s">
        <v>106</v>
      </c>
      <c r="D319" s="139" t="s">
        <v>24</v>
      </c>
      <c r="E319" s="4">
        <f t="shared" si="109"/>
        <v>0.687</v>
      </c>
      <c r="F319" s="5">
        <f aca="true" t="shared" si="110" ref="F319:K319">SUM(F320:F324)</f>
        <v>0</v>
      </c>
      <c r="G319" s="5">
        <f t="shared" si="110"/>
        <v>0</v>
      </c>
      <c r="H319" s="2">
        <f t="shared" si="110"/>
        <v>0.687</v>
      </c>
      <c r="I319" s="5">
        <f t="shared" si="110"/>
        <v>0</v>
      </c>
      <c r="J319" s="5">
        <f t="shared" si="110"/>
        <v>0</v>
      </c>
      <c r="K319" s="5">
        <f t="shared" si="110"/>
        <v>0</v>
      </c>
      <c r="L319" s="203"/>
      <c r="M319" s="203"/>
      <c r="N319" s="2">
        <f>SUM(N320:N324)</f>
        <v>0</v>
      </c>
      <c r="O319" s="5">
        <f>SUM(O320:O324)</f>
        <v>0</v>
      </c>
      <c r="P319" s="65"/>
      <c r="Q319" s="91">
        <f t="shared" si="108"/>
        <v>0</v>
      </c>
      <c r="R319" s="2">
        <f>SUM(R320:R324)</f>
        <v>0</v>
      </c>
      <c r="S319" s="2">
        <f>SUM(S320:S324)</f>
        <v>0</v>
      </c>
      <c r="T319" s="2">
        <f>SUM(T320:T324)</f>
        <v>0</v>
      </c>
    </row>
    <row r="320" spans="1:20" ht="15">
      <c r="A320" s="277"/>
      <c r="B320" s="234"/>
      <c r="C320" s="352"/>
      <c r="D320" s="40">
        <v>2010</v>
      </c>
      <c r="E320" s="4">
        <f t="shared" si="109"/>
        <v>0.1</v>
      </c>
      <c r="F320" s="4"/>
      <c r="G320" s="4"/>
      <c r="H320" s="4">
        <v>0.1</v>
      </c>
      <c r="I320" s="4"/>
      <c r="J320" s="4"/>
      <c r="K320" s="4"/>
      <c r="L320" s="203"/>
      <c r="M320" s="203"/>
      <c r="N320" s="64"/>
      <c r="O320" s="67"/>
      <c r="P320" s="67"/>
      <c r="Q320" s="91">
        <f t="shared" si="108"/>
        <v>0</v>
      </c>
      <c r="R320" s="93"/>
      <c r="S320" s="93"/>
      <c r="T320" s="93"/>
    </row>
    <row r="321" spans="1:20" ht="15">
      <c r="A321" s="277"/>
      <c r="B321" s="234"/>
      <c r="C321" s="352"/>
      <c r="D321" s="40">
        <v>2011</v>
      </c>
      <c r="E321" s="4">
        <f t="shared" si="109"/>
        <v>0.408</v>
      </c>
      <c r="F321" s="4"/>
      <c r="G321" s="4"/>
      <c r="H321" s="4">
        <v>0.408</v>
      </c>
      <c r="I321" s="4"/>
      <c r="J321" s="4"/>
      <c r="K321" s="4"/>
      <c r="L321" s="203"/>
      <c r="M321" s="203"/>
      <c r="N321" s="64"/>
      <c r="O321" s="67"/>
      <c r="P321" s="67"/>
      <c r="Q321" s="91">
        <f t="shared" si="108"/>
        <v>0</v>
      </c>
      <c r="R321" s="93"/>
      <c r="S321" s="93"/>
      <c r="T321" s="93"/>
    </row>
    <row r="322" spans="1:20" ht="14.25" customHeight="1">
      <c r="A322" s="277"/>
      <c r="B322" s="234"/>
      <c r="C322" s="352"/>
      <c r="D322" s="40">
        <v>2012</v>
      </c>
      <c r="E322" s="4">
        <f t="shared" si="109"/>
        <v>0.179</v>
      </c>
      <c r="F322" s="4"/>
      <c r="G322" s="4"/>
      <c r="H322" s="4">
        <v>0.179</v>
      </c>
      <c r="I322" s="4"/>
      <c r="J322" s="4"/>
      <c r="K322" s="4"/>
      <c r="L322" s="203"/>
      <c r="M322" s="203"/>
      <c r="N322" s="64"/>
      <c r="O322" s="67"/>
      <c r="P322" s="67"/>
      <c r="Q322" s="91">
        <f t="shared" si="108"/>
        <v>0</v>
      </c>
      <c r="R322" s="93"/>
      <c r="S322" s="93"/>
      <c r="T322" s="93"/>
    </row>
    <row r="323" spans="1:20" ht="17.25" customHeight="1">
      <c r="A323" s="277"/>
      <c r="B323" s="234"/>
      <c r="C323" s="352"/>
      <c r="D323" s="40">
        <v>2013</v>
      </c>
      <c r="E323" s="4">
        <f t="shared" si="109"/>
        <v>0</v>
      </c>
      <c r="F323" s="4"/>
      <c r="G323" s="4"/>
      <c r="H323" s="4"/>
      <c r="I323" s="4"/>
      <c r="J323" s="4"/>
      <c r="K323" s="4"/>
      <c r="L323" s="203"/>
      <c r="M323" s="203"/>
      <c r="N323" s="64"/>
      <c r="O323" s="67"/>
      <c r="P323" s="67"/>
      <c r="Q323" s="91">
        <f t="shared" si="108"/>
        <v>0</v>
      </c>
      <c r="R323" s="93"/>
      <c r="S323" s="93"/>
      <c r="T323" s="93"/>
    </row>
    <row r="324" spans="1:20" ht="52.5" customHeight="1">
      <c r="A324" s="277"/>
      <c r="B324" s="234"/>
      <c r="C324" s="353"/>
      <c r="D324" s="40">
        <v>2014</v>
      </c>
      <c r="E324" s="4">
        <f t="shared" si="109"/>
        <v>0</v>
      </c>
      <c r="F324" s="4"/>
      <c r="G324" s="4"/>
      <c r="H324" s="4"/>
      <c r="I324" s="4"/>
      <c r="J324" s="4"/>
      <c r="K324" s="4"/>
      <c r="L324" s="203"/>
      <c r="M324" s="203"/>
      <c r="N324" s="64"/>
      <c r="O324" s="67"/>
      <c r="P324" s="67"/>
      <c r="Q324" s="91">
        <f t="shared" si="108"/>
        <v>0</v>
      </c>
      <c r="R324" s="93"/>
      <c r="S324" s="93"/>
      <c r="T324" s="93"/>
    </row>
    <row r="325" spans="1:20" s="92" customFormat="1" ht="15.75">
      <c r="A325" s="277">
        <v>36</v>
      </c>
      <c r="B325" s="234" t="s">
        <v>213</v>
      </c>
      <c r="C325" s="351" t="s">
        <v>107</v>
      </c>
      <c r="D325" s="139" t="s">
        <v>24</v>
      </c>
      <c r="E325" s="4">
        <f t="shared" si="109"/>
        <v>0.8580000000000001</v>
      </c>
      <c r="F325" s="5">
        <f aca="true" t="shared" si="111" ref="F325:K325">SUM(F326:F330)</f>
        <v>0.29400000000000004</v>
      </c>
      <c r="G325" s="5">
        <f t="shared" si="111"/>
        <v>0.278</v>
      </c>
      <c r="H325" s="5">
        <f t="shared" si="111"/>
        <v>0.28600000000000003</v>
      </c>
      <c r="I325" s="5">
        <f t="shared" si="111"/>
        <v>0</v>
      </c>
      <c r="J325" s="5">
        <f t="shared" si="111"/>
        <v>0</v>
      </c>
      <c r="K325" s="5">
        <f t="shared" si="111"/>
        <v>0</v>
      </c>
      <c r="L325" s="203"/>
      <c r="M325" s="203"/>
      <c r="N325" s="2">
        <f>SUM(N326:N330)</f>
        <v>0</v>
      </c>
      <c r="O325" s="5">
        <f>SUM(O326:O330)</f>
        <v>0</v>
      </c>
      <c r="P325" s="65"/>
      <c r="Q325" s="91">
        <f t="shared" si="108"/>
        <v>0</v>
      </c>
      <c r="R325" s="2">
        <f>SUM(R326:R330)</f>
        <v>0</v>
      </c>
      <c r="S325" s="2">
        <f>SUM(S326:S330)</f>
        <v>0</v>
      </c>
      <c r="T325" s="2">
        <f>SUM(T326:T330)</f>
        <v>0</v>
      </c>
    </row>
    <row r="326" spans="1:20" ht="15">
      <c r="A326" s="277"/>
      <c r="B326" s="234"/>
      <c r="C326" s="352"/>
      <c r="D326" s="40">
        <v>2010</v>
      </c>
      <c r="E326" s="4">
        <f t="shared" si="109"/>
        <v>0.078</v>
      </c>
      <c r="F326" s="147">
        <v>0.034</v>
      </c>
      <c r="G326" s="147">
        <v>0.018</v>
      </c>
      <c r="H326" s="147">
        <v>0.026</v>
      </c>
      <c r="I326" s="147"/>
      <c r="J326" s="147"/>
      <c r="K326" s="147"/>
      <c r="L326" s="203"/>
      <c r="M326" s="203"/>
      <c r="N326" s="64"/>
      <c r="O326" s="67"/>
      <c r="P326" s="67"/>
      <c r="Q326" s="91">
        <f t="shared" si="108"/>
        <v>0</v>
      </c>
      <c r="R326" s="93"/>
      <c r="S326" s="93"/>
      <c r="T326" s="93"/>
    </row>
    <row r="327" spans="1:20" ht="15">
      <c r="A327" s="277"/>
      <c r="B327" s="234"/>
      <c r="C327" s="352"/>
      <c r="D327" s="40">
        <v>2011</v>
      </c>
      <c r="E327" s="4">
        <f t="shared" si="109"/>
        <v>0.15000000000000002</v>
      </c>
      <c r="F327" s="148">
        <v>0.05</v>
      </c>
      <c r="G327" s="148">
        <v>0.05</v>
      </c>
      <c r="H327" s="148">
        <v>0.05</v>
      </c>
      <c r="I327" s="147"/>
      <c r="J327" s="147"/>
      <c r="K327" s="147"/>
      <c r="L327" s="203"/>
      <c r="M327" s="203"/>
      <c r="N327" s="64"/>
      <c r="O327" s="67"/>
      <c r="P327" s="67"/>
      <c r="Q327" s="91">
        <f t="shared" si="108"/>
        <v>0</v>
      </c>
      <c r="R327" s="93"/>
      <c r="S327" s="93"/>
      <c r="T327" s="93"/>
    </row>
    <row r="328" spans="1:20" ht="14.25" customHeight="1">
      <c r="A328" s="277"/>
      <c r="B328" s="234"/>
      <c r="C328" s="352"/>
      <c r="D328" s="40">
        <v>2012</v>
      </c>
      <c r="E328" s="4">
        <f t="shared" si="109"/>
        <v>0.18</v>
      </c>
      <c r="F328" s="148">
        <v>0.06</v>
      </c>
      <c r="G328" s="148">
        <v>0.06</v>
      </c>
      <c r="H328" s="148">
        <v>0.06</v>
      </c>
      <c r="I328" s="147"/>
      <c r="J328" s="147"/>
      <c r="K328" s="147"/>
      <c r="L328" s="203"/>
      <c r="M328" s="203"/>
      <c r="N328" s="64"/>
      <c r="O328" s="67"/>
      <c r="P328" s="67"/>
      <c r="Q328" s="91">
        <f t="shared" si="108"/>
        <v>0</v>
      </c>
      <c r="R328" s="93"/>
      <c r="S328" s="93"/>
      <c r="T328" s="93"/>
    </row>
    <row r="329" spans="1:20" ht="17.25" customHeight="1">
      <c r="A329" s="277"/>
      <c r="B329" s="234"/>
      <c r="C329" s="352"/>
      <c r="D329" s="40">
        <v>2013</v>
      </c>
      <c r="E329" s="4">
        <f t="shared" si="109"/>
        <v>0.21000000000000002</v>
      </c>
      <c r="F329" s="148">
        <v>0.07</v>
      </c>
      <c r="G329" s="148">
        <v>0.07</v>
      </c>
      <c r="H329" s="148">
        <v>0.07</v>
      </c>
      <c r="I329" s="147"/>
      <c r="J329" s="147"/>
      <c r="K329" s="147"/>
      <c r="L329" s="203"/>
      <c r="M329" s="203"/>
      <c r="N329" s="64"/>
      <c r="O329" s="67"/>
      <c r="P329" s="67"/>
      <c r="Q329" s="91">
        <f t="shared" si="108"/>
        <v>0</v>
      </c>
      <c r="R329" s="93"/>
      <c r="S329" s="93"/>
      <c r="T329" s="93"/>
    </row>
    <row r="330" spans="1:20" ht="131.25" customHeight="1">
      <c r="A330" s="277"/>
      <c r="B330" s="234"/>
      <c r="C330" s="353"/>
      <c r="D330" s="40">
        <v>2014</v>
      </c>
      <c r="E330" s="4">
        <f t="shared" si="109"/>
        <v>0.24</v>
      </c>
      <c r="F330" s="148">
        <v>0.08</v>
      </c>
      <c r="G330" s="148">
        <v>0.08</v>
      </c>
      <c r="H330" s="148">
        <v>0.08</v>
      </c>
      <c r="I330" s="147"/>
      <c r="J330" s="147"/>
      <c r="K330" s="147"/>
      <c r="L330" s="203"/>
      <c r="M330" s="203"/>
      <c r="N330" s="64"/>
      <c r="O330" s="67"/>
      <c r="P330" s="67"/>
      <c r="Q330" s="91">
        <f t="shared" si="108"/>
        <v>0</v>
      </c>
      <c r="R330" s="93"/>
      <c r="S330" s="93"/>
      <c r="T330" s="93"/>
    </row>
    <row r="331" spans="1:20" s="92" customFormat="1" ht="15.75">
      <c r="A331" s="277">
        <v>37</v>
      </c>
      <c r="B331" s="234" t="s">
        <v>214</v>
      </c>
      <c r="C331" s="351" t="s">
        <v>108</v>
      </c>
      <c r="D331" s="139" t="s">
        <v>24</v>
      </c>
      <c r="E331" s="4">
        <f t="shared" si="109"/>
        <v>0.7</v>
      </c>
      <c r="F331" s="5">
        <f aca="true" t="shared" si="112" ref="F331:K331">SUM(F332:F336)</f>
        <v>0</v>
      </c>
      <c r="G331" s="5">
        <f t="shared" si="112"/>
        <v>0.7</v>
      </c>
      <c r="H331" s="5">
        <f t="shared" si="112"/>
        <v>0</v>
      </c>
      <c r="I331" s="5">
        <f t="shared" si="112"/>
        <v>0</v>
      </c>
      <c r="J331" s="5">
        <f t="shared" si="112"/>
        <v>0</v>
      </c>
      <c r="K331" s="5">
        <f t="shared" si="112"/>
        <v>0</v>
      </c>
      <c r="L331" s="203"/>
      <c r="M331" s="203"/>
      <c r="N331" s="2">
        <f>SUM(N332:N336)</f>
        <v>0</v>
      </c>
      <c r="O331" s="5">
        <f>SUM(O332:O336)</f>
        <v>0</v>
      </c>
      <c r="P331" s="65"/>
      <c r="Q331" s="91">
        <f t="shared" si="108"/>
        <v>0</v>
      </c>
      <c r="R331" s="2">
        <f>SUM(R332:R336)</f>
        <v>0</v>
      </c>
      <c r="S331" s="2">
        <f>SUM(S332:S336)</f>
        <v>0</v>
      </c>
      <c r="T331" s="2">
        <f>SUM(T332:T336)</f>
        <v>0</v>
      </c>
    </row>
    <row r="332" spans="1:20" ht="15">
      <c r="A332" s="277"/>
      <c r="B332" s="234"/>
      <c r="C332" s="352"/>
      <c r="D332" s="40">
        <v>2010</v>
      </c>
      <c r="E332" s="4">
        <f t="shared" si="109"/>
        <v>0</v>
      </c>
      <c r="F332" s="4"/>
      <c r="G332" s="4"/>
      <c r="H332" s="4"/>
      <c r="I332" s="4"/>
      <c r="J332" s="4"/>
      <c r="K332" s="4"/>
      <c r="L332" s="203"/>
      <c r="M332" s="203"/>
      <c r="N332" s="64"/>
      <c r="O332" s="67"/>
      <c r="P332" s="67"/>
      <c r="Q332" s="91">
        <f t="shared" si="108"/>
        <v>0</v>
      </c>
      <c r="R332" s="93"/>
      <c r="S332" s="93"/>
      <c r="T332" s="93"/>
    </row>
    <row r="333" spans="1:20" ht="15">
      <c r="A333" s="277"/>
      <c r="B333" s="234"/>
      <c r="C333" s="352"/>
      <c r="D333" s="40">
        <v>2011</v>
      </c>
      <c r="E333" s="4">
        <f t="shared" si="109"/>
        <v>0.15</v>
      </c>
      <c r="F333" s="4"/>
      <c r="G333" s="148">
        <v>0.15</v>
      </c>
      <c r="H333" s="4"/>
      <c r="I333" s="4"/>
      <c r="J333" s="4"/>
      <c r="K333" s="4"/>
      <c r="L333" s="203"/>
      <c r="M333" s="203"/>
      <c r="N333" s="64"/>
      <c r="O333" s="67"/>
      <c r="P333" s="67"/>
      <c r="Q333" s="91">
        <f t="shared" si="108"/>
        <v>0</v>
      </c>
      <c r="R333" s="93"/>
      <c r="S333" s="93"/>
      <c r="T333" s="93"/>
    </row>
    <row r="334" spans="1:20" ht="14.25" customHeight="1">
      <c r="A334" s="277"/>
      <c r="B334" s="234"/>
      <c r="C334" s="352"/>
      <c r="D334" s="40">
        <v>2012</v>
      </c>
      <c r="E334" s="4">
        <f t="shared" si="109"/>
        <v>0.15</v>
      </c>
      <c r="F334" s="4"/>
      <c r="G334" s="148">
        <v>0.15</v>
      </c>
      <c r="H334" s="4"/>
      <c r="I334" s="4"/>
      <c r="J334" s="4"/>
      <c r="K334" s="4"/>
      <c r="L334" s="203"/>
      <c r="M334" s="203"/>
      <c r="N334" s="64"/>
      <c r="O334" s="67"/>
      <c r="P334" s="67"/>
      <c r="Q334" s="91">
        <f t="shared" si="108"/>
        <v>0</v>
      </c>
      <c r="R334" s="93"/>
      <c r="S334" s="93"/>
      <c r="T334" s="93"/>
    </row>
    <row r="335" spans="1:20" ht="17.25" customHeight="1">
      <c r="A335" s="277"/>
      <c r="B335" s="234"/>
      <c r="C335" s="352"/>
      <c r="D335" s="40">
        <v>2013</v>
      </c>
      <c r="E335" s="4">
        <f t="shared" si="109"/>
        <v>0.2</v>
      </c>
      <c r="F335" s="4"/>
      <c r="G335" s="4">
        <v>0.2</v>
      </c>
      <c r="H335" s="4"/>
      <c r="I335" s="4"/>
      <c r="J335" s="4"/>
      <c r="K335" s="4"/>
      <c r="L335" s="203"/>
      <c r="M335" s="203"/>
      <c r="N335" s="64"/>
      <c r="O335" s="67"/>
      <c r="P335" s="67"/>
      <c r="Q335" s="91">
        <f t="shared" si="108"/>
        <v>0</v>
      </c>
      <c r="R335" s="93"/>
      <c r="S335" s="93"/>
      <c r="T335" s="93"/>
    </row>
    <row r="336" spans="1:20" ht="12.75" customHeight="1">
      <c r="A336" s="277"/>
      <c r="B336" s="234"/>
      <c r="C336" s="353"/>
      <c r="D336" s="40">
        <v>2014</v>
      </c>
      <c r="E336" s="4">
        <f t="shared" si="109"/>
        <v>0.2</v>
      </c>
      <c r="F336" s="4"/>
      <c r="G336" s="4">
        <v>0.2</v>
      </c>
      <c r="H336" s="4"/>
      <c r="I336" s="4"/>
      <c r="J336" s="4"/>
      <c r="K336" s="4"/>
      <c r="L336" s="203"/>
      <c r="M336" s="203"/>
      <c r="N336" s="64"/>
      <c r="O336" s="67"/>
      <c r="P336" s="67"/>
      <c r="Q336" s="91">
        <f t="shared" si="108"/>
        <v>0</v>
      </c>
      <c r="R336" s="93"/>
      <c r="S336" s="93"/>
      <c r="T336" s="93"/>
    </row>
    <row r="337" spans="1:20" ht="12.75" customHeight="1">
      <c r="A337" s="179">
        <v>38</v>
      </c>
      <c r="B337" s="273" t="s">
        <v>216</v>
      </c>
      <c r="C337" s="351" t="s">
        <v>109</v>
      </c>
      <c r="D337" s="139" t="s">
        <v>24</v>
      </c>
      <c r="E337" s="4">
        <f t="shared" si="109"/>
        <v>1.6705</v>
      </c>
      <c r="F337" s="5">
        <f aca="true" t="shared" si="113" ref="F337:K337">SUM(F338:F342)</f>
        <v>0</v>
      </c>
      <c r="G337" s="5">
        <f t="shared" si="113"/>
        <v>0.476</v>
      </c>
      <c r="H337" s="5">
        <f t="shared" si="113"/>
        <v>0.7745</v>
      </c>
      <c r="I337" s="5">
        <f t="shared" si="113"/>
        <v>0.42000000000000004</v>
      </c>
      <c r="J337" s="5">
        <f t="shared" si="113"/>
        <v>0</v>
      </c>
      <c r="K337" s="5">
        <f t="shared" si="113"/>
        <v>0</v>
      </c>
      <c r="L337" s="66"/>
      <c r="M337" s="66"/>
      <c r="N337" s="2">
        <f>SUM(N338:N342)</f>
        <v>0</v>
      </c>
      <c r="O337" s="5">
        <f>SUM(O338:O342)</f>
        <v>0</v>
      </c>
      <c r="P337" s="65"/>
      <c r="Q337" s="91">
        <f t="shared" si="108"/>
        <v>0</v>
      </c>
      <c r="R337" s="2">
        <f>SUM(R338:R342)</f>
        <v>0</v>
      </c>
      <c r="S337" s="2">
        <f>SUM(S338:S342)</f>
        <v>0</v>
      </c>
      <c r="T337" s="2">
        <f>SUM(T338:T342)</f>
        <v>0</v>
      </c>
    </row>
    <row r="338" spans="1:20" ht="12.75" customHeight="1">
      <c r="A338" s="160"/>
      <c r="B338" s="274"/>
      <c r="C338" s="352"/>
      <c r="D338" s="40">
        <v>2010</v>
      </c>
      <c r="E338" s="4">
        <f t="shared" si="109"/>
        <v>0.5335</v>
      </c>
      <c r="F338" s="4"/>
      <c r="G338" s="147">
        <v>0.142</v>
      </c>
      <c r="H338" s="149">
        <v>0.2515</v>
      </c>
      <c r="I338" s="148">
        <v>0.14</v>
      </c>
      <c r="J338" s="4"/>
      <c r="K338" s="4"/>
      <c r="L338" s="46"/>
      <c r="M338" s="46"/>
      <c r="N338" s="64"/>
      <c r="O338" s="67"/>
      <c r="P338" s="67"/>
      <c r="Q338" s="91">
        <f t="shared" si="108"/>
        <v>0</v>
      </c>
      <c r="R338" s="93"/>
      <c r="S338" s="93"/>
      <c r="T338" s="93"/>
    </row>
    <row r="339" spans="1:20" ht="12.75" customHeight="1">
      <c r="A339" s="160"/>
      <c r="B339" s="274"/>
      <c r="C339" s="352"/>
      <c r="D339" s="40">
        <v>2011</v>
      </c>
      <c r="E339" s="4">
        <f t="shared" si="109"/>
        <v>0.5585</v>
      </c>
      <c r="F339" s="4"/>
      <c r="G339" s="147">
        <v>0.142</v>
      </c>
      <c r="H339" s="149">
        <v>0.2765</v>
      </c>
      <c r="I339" s="148">
        <v>0.14</v>
      </c>
      <c r="J339" s="4"/>
      <c r="K339" s="4"/>
      <c r="L339" s="46"/>
      <c r="M339" s="46"/>
      <c r="N339" s="64"/>
      <c r="O339" s="67"/>
      <c r="P339" s="67"/>
      <c r="Q339" s="91">
        <f t="shared" si="108"/>
        <v>0</v>
      </c>
      <c r="R339" s="93"/>
      <c r="S339" s="93"/>
      <c r="T339" s="93"/>
    </row>
    <row r="340" spans="1:20" ht="12.75" customHeight="1">
      <c r="A340" s="160"/>
      <c r="B340" s="274"/>
      <c r="C340" s="352"/>
      <c r="D340" s="40">
        <v>2012</v>
      </c>
      <c r="E340" s="4">
        <f t="shared" si="109"/>
        <v>0.5785</v>
      </c>
      <c r="F340" s="4"/>
      <c r="G340" s="147">
        <v>0.192</v>
      </c>
      <c r="H340" s="149">
        <v>0.2465</v>
      </c>
      <c r="I340" s="148">
        <v>0.14</v>
      </c>
      <c r="J340" s="4"/>
      <c r="K340" s="4"/>
      <c r="L340" s="46"/>
      <c r="M340" s="46"/>
      <c r="N340" s="64"/>
      <c r="O340" s="67"/>
      <c r="P340" s="67"/>
      <c r="Q340" s="91">
        <f t="shared" si="108"/>
        <v>0</v>
      </c>
      <c r="R340" s="93"/>
      <c r="S340" s="93"/>
      <c r="T340" s="93"/>
    </row>
    <row r="341" spans="1:20" ht="12.75" customHeight="1">
      <c r="A341" s="160"/>
      <c r="B341" s="274"/>
      <c r="C341" s="352"/>
      <c r="D341" s="40">
        <v>2013</v>
      </c>
      <c r="E341" s="4">
        <f t="shared" si="109"/>
        <v>0</v>
      </c>
      <c r="F341" s="4"/>
      <c r="G341" s="4"/>
      <c r="H341" s="4"/>
      <c r="I341" s="4"/>
      <c r="J341" s="4"/>
      <c r="K341" s="4"/>
      <c r="L341" s="46"/>
      <c r="M341" s="46"/>
      <c r="N341" s="64"/>
      <c r="O341" s="67"/>
      <c r="P341" s="67"/>
      <c r="Q341" s="91">
        <f t="shared" si="108"/>
        <v>0</v>
      </c>
      <c r="R341" s="93"/>
      <c r="S341" s="93"/>
      <c r="T341" s="93"/>
    </row>
    <row r="342" spans="1:20" ht="12.75" customHeight="1">
      <c r="A342" s="161"/>
      <c r="B342" s="275"/>
      <c r="C342" s="353"/>
      <c r="D342" s="40">
        <v>2014</v>
      </c>
      <c r="E342" s="4">
        <f t="shared" si="109"/>
        <v>0</v>
      </c>
      <c r="F342" s="4"/>
      <c r="G342" s="4"/>
      <c r="H342" s="4"/>
      <c r="I342" s="4"/>
      <c r="J342" s="4"/>
      <c r="K342" s="4"/>
      <c r="L342" s="22"/>
      <c r="M342" s="22"/>
      <c r="N342" s="64"/>
      <c r="O342" s="67"/>
      <c r="P342" s="67"/>
      <c r="Q342" s="91">
        <f t="shared" si="108"/>
        <v>0</v>
      </c>
      <c r="R342" s="93"/>
      <c r="S342" s="93"/>
      <c r="T342" s="93"/>
    </row>
    <row r="343" spans="1:20" s="92" customFormat="1" ht="15.75" customHeight="1">
      <c r="A343" s="277">
        <v>39</v>
      </c>
      <c r="B343" s="234" t="s">
        <v>215</v>
      </c>
      <c r="C343" s="351" t="s">
        <v>110</v>
      </c>
      <c r="D343" s="139" t="s">
        <v>24</v>
      </c>
      <c r="E343" s="4">
        <f t="shared" si="109"/>
        <v>31.859</v>
      </c>
      <c r="F343" s="5">
        <f aca="true" t="shared" si="114" ref="F343:K343">SUM(F344:F348)</f>
        <v>0</v>
      </c>
      <c r="G343" s="5">
        <f t="shared" si="114"/>
        <v>0</v>
      </c>
      <c r="H343" s="5">
        <f t="shared" si="114"/>
        <v>31.609</v>
      </c>
      <c r="I343" s="5">
        <f t="shared" si="114"/>
        <v>0.25</v>
      </c>
      <c r="J343" s="5">
        <f t="shared" si="114"/>
        <v>0</v>
      </c>
      <c r="K343" s="5">
        <f t="shared" si="114"/>
        <v>0</v>
      </c>
      <c r="L343" s="203"/>
      <c r="M343" s="203"/>
      <c r="N343" s="2">
        <f>SUM(N344:N348)</f>
        <v>0</v>
      </c>
      <c r="O343" s="5">
        <f>SUM(O344:O348)</f>
        <v>0</v>
      </c>
      <c r="P343" s="65"/>
      <c r="Q343" s="91">
        <f t="shared" si="108"/>
        <v>0</v>
      </c>
      <c r="R343" s="2">
        <f>SUM(R344:R348)</f>
        <v>0</v>
      </c>
      <c r="S343" s="2">
        <f>SUM(S344:S348)</f>
        <v>0</v>
      </c>
      <c r="T343" s="2">
        <f>SUM(T344:T348)</f>
        <v>0</v>
      </c>
    </row>
    <row r="344" spans="1:20" ht="15">
      <c r="A344" s="277"/>
      <c r="B344" s="234"/>
      <c r="C344" s="352"/>
      <c r="D344" s="40">
        <v>2010</v>
      </c>
      <c r="E344" s="4">
        <f t="shared" si="109"/>
        <v>0</v>
      </c>
      <c r="F344" s="4"/>
      <c r="G344" s="4"/>
      <c r="H344" s="4"/>
      <c r="I344" s="4"/>
      <c r="J344" s="4"/>
      <c r="K344" s="4"/>
      <c r="L344" s="203"/>
      <c r="M344" s="203"/>
      <c r="N344" s="64"/>
      <c r="O344" s="67"/>
      <c r="P344" s="67"/>
      <c r="Q344" s="91">
        <f t="shared" si="108"/>
        <v>0</v>
      </c>
      <c r="R344" s="93"/>
      <c r="S344" s="93"/>
      <c r="T344" s="93"/>
    </row>
    <row r="345" spans="1:20" ht="15">
      <c r="A345" s="277"/>
      <c r="B345" s="234"/>
      <c r="C345" s="352"/>
      <c r="D345" s="40">
        <v>2011</v>
      </c>
      <c r="E345" s="4">
        <f t="shared" si="109"/>
        <v>7.378</v>
      </c>
      <c r="F345" s="4"/>
      <c r="G345" s="4"/>
      <c r="H345" s="147">
        <v>7.322</v>
      </c>
      <c r="I345" s="147">
        <v>0.056</v>
      </c>
      <c r="J345" s="4"/>
      <c r="K345" s="4"/>
      <c r="L345" s="203"/>
      <c r="M345" s="203"/>
      <c r="N345" s="64"/>
      <c r="O345" s="67"/>
      <c r="P345" s="67"/>
      <c r="Q345" s="91">
        <f t="shared" si="108"/>
        <v>0</v>
      </c>
      <c r="R345" s="93"/>
      <c r="S345" s="93"/>
      <c r="T345" s="93"/>
    </row>
    <row r="346" spans="1:20" ht="14.25" customHeight="1">
      <c r="A346" s="277"/>
      <c r="B346" s="234"/>
      <c r="C346" s="352"/>
      <c r="D346" s="40">
        <v>2012</v>
      </c>
      <c r="E346" s="4">
        <f t="shared" si="109"/>
        <v>7.3020000000000005</v>
      </c>
      <c r="F346" s="4"/>
      <c r="G346" s="4"/>
      <c r="H346" s="147">
        <v>7.245</v>
      </c>
      <c r="I346" s="147">
        <v>0.057</v>
      </c>
      <c r="J346" s="4"/>
      <c r="K346" s="4"/>
      <c r="L346" s="203"/>
      <c r="M346" s="203"/>
      <c r="N346" s="64"/>
      <c r="O346" s="67"/>
      <c r="P346" s="67"/>
      <c r="Q346" s="91">
        <f t="shared" si="108"/>
        <v>0</v>
      </c>
      <c r="R346" s="93"/>
      <c r="S346" s="93"/>
      <c r="T346" s="93"/>
    </row>
    <row r="347" spans="1:20" ht="17.25" customHeight="1">
      <c r="A347" s="277"/>
      <c r="B347" s="234"/>
      <c r="C347" s="352"/>
      <c r="D347" s="40">
        <v>2013</v>
      </c>
      <c r="E347" s="4">
        <f t="shared" si="109"/>
        <v>8.6715</v>
      </c>
      <c r="F347" s="4"/>
      <c r="G347" s="4"/>
      <c r="H347" s="147">
        <v>8.6035</v>
      </c>
      <c r="I347" s="147">
        <v>0.068</v>
      </c>
      <c r="J347" s="4"/>
      <c r="K347" s="4"/>
      <c r="L347" s="203"/>
      <c r="M347" s="203"/>
      <c r="N347" s="64"/>
      <c r="O347" s="67"/>
      <c r="P347" s="67"/>
      <c r="Q347" s="91">
        <f t="shared" si="108"/>
        <v>0</v>
      </c>
      <c r="R347" s="93"/>
      <c r="S347" s="93"/>
      <c r="T347" s="93"/>
    </row>
    <row r="348" spans="1:20" ht="12.75" customHeight="1">
      <c r="A348" s="277"/>
      <c r="B348" s="234"/>
      <c r="C348" s="353"/>
      <c r="D348" s="40">
        <v>2014</v>
      </c>
      <c r="E348" s="4">
        <f t="shared" si="109"/>
        <v>8.5075</v>
      </c>
      <c r="F348" s="4"/>
      <c r="G348" s="4"/>
      <c r="H348" s="147">
        <v>8.4385</v>
      </c>
      <c r="I348" s="147">
        <v>0.069</v>
      </c>
      <c r="J348" s="4"/>
      <c r="K348" s="4"/>
      <c r="L348" s="203"/>
      <c r="M348" s="203"/>
      <c r="N348" s="64"/>
      <c r="O348" s="67"/>
      <c r="P348" s="67"/>
      <c r="Q348" s="91">
        <f t="shared" si="108"/>
        <v>0</v>
      </c>
      <c r="R348" s="93"/>
      <c r="S348" s="93"/>
      <c r="T348" s="93"/>
    </row>
    <row r="349" spans="1:20" s="76" customFormat="1" ht="15.75" customHeight="1">
      <c r="A349" s="272"/>
      <c r="B349" s="215" t="s">
        <v>116</v>
      </c>
      <c r="C349" s="286"/>
      <c r="D349" s="130" t="s">
        <v>24</v>
      </c>
      <c r="E349" s="90">
        <f t="shared" si="109"/>
        <v>154.56338</v>
      </c>
      <c r="F349" s="84">
        <f aca="true" t="shared" si="115" ref="F349:K349">SUM(F350:F354)</f>
        <v>112.26338000000001</v>
      </c>
      <c r="G349" s="84">
        <f t="shared" si="115"/>
        <v>0</v>
      </c>
      <c r="H349" s="84">
        <f t="shared" si="115"/>
        <v>42.3</v>
      </c>
      <c r="I349" s="84">
        <f t="shared" si="115"/>
        <v>0</v>
      </c>
      <c r="J349" s="84">
        <f t="shared" si="115"/>
        <v>0</v>
      </c>
      <c r="K349" s="84">
        <f t="shared" si="115"/>
        <v>0</v>
      </c>
      <c r="L349" s="360"/>
      <c r="M349" s="360"/>
      <c r="N349" s="84"/>
      <c r="O349" s="131">
        <f>SUM(O350:O354)</f>
        <v>44</v>
      </c>
      <c r="P349" s="131"/>
      <c r="Q349" s="84">
        <f aca="true" t="shared" si="116" ref="Q349:Q354">SUM(R349:T349)</f>
        <v>2.01</v>
      </c>
      <c r="R349" s="84">
        <f>SUM(R350:R354)</f>
        <v>0</v>
      </c>
      <c r="S349" s="140">
        <f>SUM(S350:S354)</f>
        <v>1.19</v>
      </c>
      <c r="T349" s="140">
        <f>SUM(T350:T354)</f>
        <v>0.82</v>
      </c>
    </row>
    <row r="350" spans="1:20" s="82" customFormat="1" ht="15" customHeight="1">
      <c r="A350" s="272"/>
      <c r="B350" s="287"/>
      <c r="C350" s="288"/>
      <c r="D350" s="132">
        <v>2010</v>
      </c>
      <c r="E350" s="90">
        <f t="shared" si="109"/>
        <v>7.3</v>
      </c>
      <c r="F350" s="90"/>
      <c r="G350" s="90"/>
      <c r="H350" s="90">
        <f>H356</f>
        <v>7.3</v>
      </c>
      <c r="I350" s="90"/>
      <c r="J350" s="90"/>
      <c r="K350" s="90"/>
      <c r="L350" s="360"/>
      <c r="M350" s="360"/>
      <c r="N350" s="90"/>
      <c r="O350" s="150"/>
      <c r="P350" s="85"/>
      <c r="Q350" s="84">
        <f t="shared" si="116"/>
        <v>0</v>
      </c>
      <c r="R350" s="150"/>
      <c r="S350" s="150"/>
      <c r="T350" s="150"/>
    </row>
    <row r="351" spans="1:20" s="82" customFormat="1" ht="15" customHeight="1">
      <c r="A351" s="272"/>
      <c r="B351" s="287"/>
      <c r="C351" s="288"/>
      <c r="D351" s="132">
        <v>2011</v>
      </c>
      <c r="E351" s="90">
        <f>SUM(F351:K351)</f>
        <v>40.666</v>
      </c>
      <c r="F351" s="90">
        <f>F357</f>
        <v>30.666</v>
      </c>
      <c r="G351" s="90"/>
      <c r="H351" s="90">
        <f>H357</f>
        <v>10</v>
      </c>
      <c r="I351" s="90"/>
      <c r="J351" s="90"/>
      <c r="K351" s="90"/>
      <c r="L351" s="360"/>
      <c r="M351" s="360"/>
      <c r="N351" s="90"/>
      <c r="O351" s="150"/>
      <c r="P351" s="85"/>
      <c r="Q351" s="84">
        <f t="shared" si="116"/>
        <v>0</v>
      </c>
      <c r="R351" s="150"/>
      <c r="S351" s="150"/>
      <c r="T351" s="150"/>
    </row>
    <row r="352" spans="1:20" s="82" customFormat="1" ht="14.25" customHeight="1">
      <c r="A352" s="272"/>
      <c r="B352" s="287"/>
      <c r="C352" s="288"/>
      <c r="D352" s="132">
        <v>2012</v>
      </c>
      <c r="E352" s="90">
        <f t="shared" si="109"/>
        <v>42.8436</v>
      </c>
      <c r="F352" s="90">
        <f>F358</f>
        <v>32.8436</v>
      </c>
      <c r="G352" s="90"/>
      <c r="H352" s="90">
        <f>H358</f>
        <v>10</v>
      </c>
      <c r="I352" s="90"/>
      <c r="J352" s="90"/>
      <c r="K352" s="90"/>
      <c r="L352" s="360"/>
      <c r="M352" s="360"/>
      <c r="N352" s="90"/>
      <c r="O352" s="150"/>
      <c r="P352" s="85"/>
      <c r="Q352" s="84">
        <f t="shared" si="116"/>
        <v>0</v>
      </c>
      <c r="R352" s="150"/>
      <c r="S352" s="150"/>
      <c r="T352" s="150"/>
    </row>
    <row r="353" spans="1:20" s="82" customFormat="1" ht="17.25" customHeight="1">
      <c r="A353" s="272"/>
      <c r="B353" s="287"/>
      <c r="C353" s="288"/>
      <c r="D353" s="132">
        <v>2013</v>
      </c>
      <c r="E353" s="90">
        <f t="shared" si="109"/>
        <v>63.75378</v>
      </c>
      <c r="F353" s="90">
        <f>F359</f>
        <v>48.75378</v>
      </c>
      <c r="G353" s="90"/>
      <c r="H353" s="90">
        <f>H359</f>
        <v>15</v>
      </c>
      <c r="I353" s="90"/>
      <c r="J353" s="90"/>
      <c r="K353" s="90"/>
      <c r="L353" s="360"/>
      <c r="M353" s="360"/>
      <c r="N353" s="90"/>
      <c r="O353" s="150">
        <f>O359</f>
        <v>44</v>
      </c>
      <c r="P353" s="85"/>
      <c r="Q353" s="84">
        <f t="shared" si="116"/>
        <v>1</v>
      </c>
      <c r="R353" s="90"/>
      <c r="S353" s="151">
        <f>S359</f>
        <v>0.59</v>
      </c>
      <c r="T353" s="151">
        <f>T359</f>
        <v>0.41</v>
      </c>
    </row>
    <row r="354" spans="1:20" s="82" customFormat="1" ht="12.75" customHeight="1">
      <c r="A354" s="272"/>
      <c r="B354" s="289"/>
      <c r="C354" s="290"/>
      <c r="D354" s="132">
        <v>2014</v>
      </c>
      <c r="E354" s="90"/>
      <c r="F354" s="90"/>
      <c r="G354" s="90"/>
      <c r="H354" s="90"/>
      <c r="I354" s="90"/>
      <c r="J354" s="90"/>
      <c r="K354" s="90"/>
      <c r="L354" s="360"/>
      <c r="M354" s="360"/>
      <c r="N354" s="90"/>
      <c r="O354" s="150"/>
      <c r="P354" s="85"/>
      <c r="Q354" s="84">
        <f t="shared" si="116"/>
        <v>1.01</v>
      </c>
      <c r="R354" s="90"/>
      <c r="S354" s="151">
        <f>S360</f>
        <v>0.6</v>
      </c>
      <c r="T354" s="151">
        <f>T360</f>
        <v>0.41</v>
      </c>
    </row>
    <row r="355" spans="1:20" s="92" customFormat="1" ht="15.75" customHeight="1">
      <c r="A355" s="179">
        <v>40</v>
      </c>
      <c r="B355" s="361" t="s">
        <v>101</v>
      </c>
      <c r="C355" s="273" t="s">
        <v>119</v>
      </c>
      <c r="D355" s="139" t="s">
        <v>27</v>
      </c>
      <c r="E355" s="4">
        <f>SUM(F355:K355)</f>
        <v>154.56338</v>
      </c>
      <c r="F355" s="5">
        <f aca="true" t="shared" si="117" ref="F355:K355">SUM(F356:F360)</f>
        <v>112.26338000000001</v>
      </c>
      <c r="G355" s="5">
        <f t="shared" si="117"/>
        <v>0</v>
      </c>
      <c r="H355" s="2">
        <f t="shared" si="117"/>
        <v>42.3</v>
      </c>
      <c r="I355" s="2">
        <f t="shared" si="117"/>
        <v>0</v>
      </c>
      <c r="J355" s="2">
        <f t="shared" si="117"/>
        <v>0</v>
      </c>
      <c r="K355" s="2">
        <f t="shared" si="117"/>
        <v>0</v>
      </c>
      <c r="L355" s="66" t="s">
        <v>102</v>
      </c>
      <c r="M355" s="66" t="s">
        <v>235</v>
      </c>
      <c r="N355" s="2">
        <f>SUM(N356:N360)</f>
        <v>0</v>
      </c>
      <c r="O355" s="5">
        <f>SUM(O356:O360)</f>
        <v>44</v>
      </c>
      <c r="P355" s="65"/>
      <c r="Q355" s="1">
        <f>SUM(Q356:Q360)</f>
        <v>2.01</v>
      </c>
      <c r="R355" s="1">
        <f>SUM(R356:R360)</f>
        <v>0</v>
      </c>
      <c r="S355" s="1">
        <f>SUM(S356:S360)</f>
        <v>1.19</v>
      </c>
      <c r="T355" s="1">
        <f>SUM(T356:T360)</f>
        <v>0.82</v>
      </c>
    </row>
    <row r="356" spans="1:20" ht="15" customHeight="1">
      <c r="A356" s="160"/>
      <c r="B356" s="362"/>
      <c r="C356" s="274"/>
      <c r="D356" s="40">
        <v>2010</v>
      </c>
      <c r="E356" s="4">
        <f t="shared" si="109"/>
        <v>7.3</v>
      </c>
      <c r="F356" s="4"/>
      <c r="G356" s="4"/>
      <c r="H356" s="4">
        <v>7.3</v>
      </c>
      <c r="I356" s="4"/>
      <c r="J356" s="4"/>
      <c r="K356" s="4"/>
      <c r="L356" s="46"/>
      <c r="M356" s="46"/>
      <c r="N356" s="64"/>
      <c r="O356" s="67"/>
      <c r="P356" s="67"/>
      <c r="Q356" s="91">
        <f>SUM(R356:T356)</f>
        <v>0</v>
      </c>
      <c r="R356" s="93"/>
      <c r="S356" s="93"/>
      <c r="T356" s="93"/>
    </row>
    <row r="357" spans="1:20" ht="15" customHeight="1">
      <c r="A357" s="160"/>
      <c r="B357" s="362"/>
      <c r="C357" s="274"/>
      <c r="D357" s="40">
        <v>2011</v>
      </c>
      <c r="E357" s="4">
        <f t="shared" si="109"/>
        <v>40.666</v>
      </c>
      <c r="F357" s="4">
        <v>30.666</v>
      </c>
      <c r="G357" s="4"/>
      <c r="H357" s="4">
        <v>10</v>
      </c>
      <c r="I357" s="4"/>
      <c r="J357" s="4"/>
      <c r="K357" s="4"/>
      <c r="L357" s="46"/>
      <c r="M357" s="46"/>
      <c r="N357" s="64"/>
      <c r="O357" s="67"/>
      <c r="P357" s="67"/>
      <c r="Q357" s="91">
        <f>SUM(R357:T357)</f>
        <v>0</v>
      </c>
      <c r="R357" s="93"/>
      <c r="S357" s="93"/>
      <c r="T357" s="93"/>
    </row>
    <row r="358" spans="1:20" ht="14.25" customHeight="1">
      <c r="A358" s="160"/>
      <c r="B358" s="362"/>
      <c r="C358" s="274"/>
      <c r="D358" s="40">
        <v>2012</v>
      </c>
      <c r="E358" s="4">
        <f t="shared" si="109"/>
        <v>42.8436</v>
      </c>
      <c r="F358" s="4">
        <v>32.8436</v>
      </c>
      <c r="G358" s="4"/>
      <c r="H358" s="4">
        <v>10</v>
      </c>
      <c r="I358" s="4"/>
      <c r="J358" s="4"/>
      <c r="K358" s="4"/>
      <c r="L358" s="46"/>
      <c r="M358" s="46"/>
      <c r="N358" s="64"/>
      <c r="O358" s="67"/>
      <c r="P358" s="67"/>
      <c r="Q358" s="91">
        <f>SUM(R358:T358)</f>
        <v>0</v>
      </c>
      <c r="R358" s="93"/>
      <c r="S358" s="93"/>
      <c r="T358" s="93"/>
    </row>
    <row r="359" spans="1:20" ht="17.25" customHeight="1">
      <c r="A359" s="160"/>
      <c r="B359" s="362"/>
      <c r="C359" s="274"/>
      <c r="D359" s="40">
        <v>2013</v>
      </c>
      <c r="E359" s="4">
        <f>SUM(F359:K359)</f>
        <v>63.75378</v>
      </c>
      <c r="F359" s="4">
        <v>48.75378</v>
      </c>
      <c r="G359" s="4"/>
      <c r="H359" s="4">
        <v>15</v>
      </c>
      <c r="I359" s="4"/>
      <c r="J359" s="4"/>
      <c r="K359" s="4"/>
      <c r="L359" s="46"/>
      <c r="M359" s="46"/>
      <c r="N359" s="64"/>
      <c r="O359" s="67">
        <v>44</v>
      </c>
      <c r="P359" s="67"/>
      <c r="Q359" s="91">
        <f>SUM(R359:T359)</f>
        <v>1</v>
      </c>
      <c r="R359" s="114"/>
      <c r="S359" s="114">
        <v>0.59</v>
      </c>
      <c r="T359" s="114">
        <v>0.41</v>
      </c>
    </row>
    <row r="360" spans="1:20" ht="44.25" customHeight="1">
      <c r="A360" s="161"/>
      <c r="B360" s="363"/>
      <c r="C360" s="275"/>
      <c r="D360" s="40">
        <v>2014</v>
      </c>
      <c r="E360" s="4">
        <f t="shared" si="109"/>
        <v>0</v>
      </c>
      <c r="F360" s="4"/>
      <c r="G360" s="4"/>
      <c r="H360" s="4"/>
      <c r="I360" s="4"/>
      <c r="J360" s="4"/>
      <c r="K360" s="4"/>
      <c r="L360" s="22"/>
      <c r="M360" s="22"/>
      <c r="N360" s="64"/>
      <c r="O360" s="67"/>
      <c r="P360" s="67"/>
      <c r="Q360" s="91">
        <f>SUM(R360:T360)</f>
        <v>1.01</v>
      </c>
      <c r="R360" s="114"/>
      <c r="S360" s="114">
        <v>0.6</v>
      </c>
      <c r="T360" s="114">
        <v>0.41</v>
      </c>
    </row>
    <row r="361" spans="1:20" s="76" customFormat="1" ht="15.75" customHeight="1">
      <c r="A361" s="272"/>
      <c r="B361" s="215" t="s">
        <v>118</v>
      </c>
      <c r="C361" s="286"/>
      <c r="D361" s="130" t="s">
        <v>24</v>
      </c>
      <c r="E361" s="151">
        <f>SUM(F361:K361)</f>
        <v>180.02823999999998</v>
      </c>
      <c r="F361" s="140">
        <f aca="true" t="shared" si="118" ref="F361:K361">SUM(F362:F366)</f>
        <v>78</v>
      </c>
      <c r="G361" s="140">
        <f>SUM(G362:G366)</f>
        <v>26.01412</v>
      </c>
      <c r="H361" s="140">
        <f>SUM(H362:H366)</f>
        <v>26.01412</v>
      </c>
      <c r="I361" s="140">
        <f t="shared" si="118"/>
        <v>0</v>
      </c>
      <c r="J361" s="140">
        <f t="shared" si="118"/>
        <v>50</v>
      </c>
      <c r="K361" s="140">
        <f t="shared" si="118"/>
        <v>0</v>
      </c>
      <c r="L361" s="360"/>
      <c r="M361" s="360"/>
      <c r="N361" s="2">
        <f>SUM(N362:N366)</f>
        <v>0</v>
      </c>
      <c r="O361" s="131"/>
      <c r="P361" s="131"/>
      <c r="Q361" s="84">
        <f aca="true" t="shared" si="119" ref="Q361:Q366">SUM(R361:T361)</f>
        <v>0</v>
      </c>
      <c r="R361" s="84">
        <f>SUM(R362:R366)</f>
        <v>0</v>
      </c>
      <c r="S361" s="84">
        <f>SUM(S362:S366)</f>
        <v>0</v>
      </c>
      <c r="T361" s="84">
        <f>SUM(T362:T366)</f>
        <v>0</v>
      </c>
    </row>
    <row r="362" spans="1:20" s="82" customFormat="1" ht="15" customHeight="1">
      <c r="A362" s="272"/>
      <c r="B362" s="287"/>
      <c r="C362" s="288"/>
      <c r="D362" s="132">
        <v>2010</v>
      </c>
      <c r="E362" s="90">
        <f t="shared" si="109"/>
        <v>40.02824</v>
      </c>
      <c r="F362" s="90">
        <f aca="true" t="shared" si="120" ref="F362:H365">F368</f>
        <v>18</v>
      </c>
      <c r="G362" s="90">
        <f t="shared" si="120"/>
        <v>6.01412</v>
      </c>
      <c r="H362" s="90">
        <f t="shared" si="120"/>
        <v>6.01412</v>
      </c>
      <c r="I362" s="90"/>
      <c r="J362" s="90">
        <f>J368</f>
        <v>10</v>
      </c>
      <c r="K362" s="90"/>
      <c r="L362" s="360"/>
      <c r="M362" s="360"/>
      <c r="N362" s="64"/>
      <c r="O362" s="69"/>
      <c r="P362" s="85"/>
      <c r="Q362" s="84">
        <f t="shared" si="119"/>
        <v>0</v>
      </c>
      <c r="R362" s="133"/>
      <c r="S362" s="133"/>
      <c r="T362" s="133"/>
    </row>
    <row r="363" spans="1:20" s="82" customFormat="1" ht="15" customHeight="1">
      <c r="A363" s="272"/>
      <c r="B363" s="287"/>
      <c r="C363" s="288"/>
      <c r="D363" s="132">
        <v>2011</v>
      </c>
      <c r="E363" s="90">
        <f t="shared" si="109"/>
        <v>35</v>
      </c>
      <c r="F363" s="90">
        <f t="shared" si="120"/>
        <v>15</v>
      </c>
      <c r="G363" s="90">
        <f t="shared" si="120"/>
        <v>5</v>
      </c>
      <c r="H363" s="90">
        <f t="shared" si="120"/>
        <v>5</v>
      </c>
      <c r="I363" s="90"/>
      <c r="J363" s="90">
        <f>J369</f>
        <v>10</v>
      </c>
      <c r="K363" s="90"/>
      <c r="L363" s="360"/>
      <c r="M363" s="360"/>
      <c r="N363" s="64"/>
      <c r="O363" s="69"/>
      <c r="P363" s="85"/>
      <c r="Q363" s="84">
        <f t="shared" si="119"/>
        <v>0</v>
      </c>
      <c r="R363" s="133"/>
      <c r="S363" s="133"/>
      <c r="T363" s="133"/>
    </row>
    <row r="364" spans="1:20" s="82" customFormat="1" ht="14.25" customHeight="1">
      <c r="A364" s="272"/>
      <c r="B364" s="287"/>
      <c r="C364" s="288"/>
      <c r="D364" s="132">
        <v>2012</v>
      </c>
      <c r="E364" s="90">
        <f t="shared" si="109"/>
        <v>35</v>
      </c>
      <c r="F364" s="90">
        <f t="shared" si="120"/>
        <v>15</v>
      </c>
      <c r="G364" s="90">
        <f t="shared" si="120"/>
        <v>5</v>
      </c>
      <c r="H364" s="90">
        <f t="shared" si="120"/>
        <v>5</v>
      </c>
      <c r="I364" s="90"/>
      <c r="J364" s="90">
        <f>J370</f>
        <v>10</v>
      </c>
      <c r="K364" s="90"/>
      <c r="L364" s="360"/>
      <c r="M364" s="360"/>
      <c r="N364" s="64"/>
      <c r="O364" s="69"/>
      <c r="P364" s="85"/>
      <c r="Q364" s="84">
        <f t="shared" si="119"/>
        <v>0</v>
      </c>
      <c r="R364" s="133"/>
      <c r="S364" s="133"/>
      <c r="T364" s="133"/>
    </row>
    <row r="365" spans="1:20" s="82" customFormat="1" ht="17.25" customHeight="1">
      <c r="A365" s="272"/>
      <c r="B365" s="287"/>
      <c r="C365" s="288"/>
      <c r="D365" s="132">
        <v>2013</v>
      </c>
      <c r="E365" s="90">
        <f t="shared" si="109"/>
        <v>35</v>
      </c>
      <c r="F365" s="90">
        <f t="shared" si="120"/>
        <v>15</v>
      </c>
      <c r="G365" s="90">
        <f t="shared" si="120"/>
        <v>5</v>
      </c>
      <c r="H365" s="90">
        <f t="shared" si="120"/>
        <v>5</v>
      </c>
      <c r="I365" s="90"/>
      <c r="J365" s="90">
        <f>J371</f>
        <v>10</v>
      </c>
      <c r="K365" s="90"/>
      <c r="L365" s="360"/>
      <c r="M365" s="360"/>
      <c r="N365" s="64"/>
      <c r="O365" s="69"/>
      <c r="P365" s="85"/>
      <c r="Q365" s="84">
        <f t="shared" si="119"/>
        <v>0</v>
      </c>
      <c r="R365" s="133"/>
      <c r="S365" s="133"/>
      <c r="T365" s="133"/>
    </row>
    <row r="366" spans="1:20" s="82" customFormat="1" ht="12.75" customHeight="1">
      <c r="A366" s="272"/>
      <c r="B366" s="289"/>
      <c r="C366" s="290"/>
      <c r="D366" s="132">
        <v>2014</v>
      </c>
      <c r="E366" s="90">
        <f t="shared" si="109"/>
        <v>35</v>
      </c>
      <c r="F366" s="90">
        <f>F372</f>
        <v>15</v>
      </c>
      <c r="G366" s="90">
        <f>G372</f>
        <v>5</v>
      </c>
      <c r="H366" s="90">
        <f>H372</f>
        <v>5</v>
      </c>
      <c r="I366" s="90"/>
      <c r="J366" s="90">
        <f>J372</f>
        <v>10</v>
      </c>
      <c r="K366" s="90"/>
      <c r="L366" s="360"/>
      <c r="M366" s="360"/>
      <c r="N366" s="64"/>
      <c r="O366" s="69"/>
      <c r="P366" s="85"/>
      <c r="Q366" s="84">
        <f t="shared" si="119"/>
        <v>0</v>
      </c>
      <c r="R366" s="133"/>
      <c r="S366" s="133"/>
      <c r="T366" s="133"/>
    </row>
    <row r="367" spans="1:20" s="92" customFormat="1" ht="15.75" customHeight="1">
      <c r="A367" s="179">
        <v>41</v>
      </c>
      <c r="B367" s="361" t="s">
        <v>103</v>
      </c>
      <c r="C367" s="273" t="s">
        <v>104</v>
      </c>
      <c r="D367" s="139" t="s">
        <v>24</v>
      </c>
      <c r="E367" s="4">
        <f aca="true" t="shared" si="121" ref="E367:E372">SUM(F367:K367)</f>
        <v>180.02823999999998</v>
      </c>
      <c r="F367" s="5">
        <f aca="true" t="shared" si="122" ref="F367:K367">SUM(F368:F372)</f>
        <v>78</v>
      </c>
      <c r="G367" s="5">
        <f t="shared" si="122"/>
        <v>26.01412</v>
      </c>
      <c r="H367" s="5">
        <f t="shared" si="122"/>
        <v>26.01412</v>
      </c>
      <c r="I367" s="5">
        <f t="shared" si="122"/>
        <v>0</v>
      </c>
      <c r="J367" s="5">
        <f t="shared" si="122"/>
        <v>50</v>
      </c>
      <c r="K367" s="5">
        <f t="shared" si="122"/>
        <v>0</v>
      </c>
      <c r="L367" s="66"/>
      <c r="M367" s="66" t="s">
        <v>105</v>
      </c>
      <c r="N367" s="2">
        <f>SUM(N368:N372)</f>
        <v>0</v>
      </c>
      <c r="O367" s="5">
        <f>SUM(O368:O372)</f>
        <v>0</v>
      </c>
      <c r="P367" s="65"/>
      <c r="Q367" s="91">
        <f aca="true" t="shared" si="123" ref="Q367:Q372">SUM(R367:T367)</f>
        <v>0</v>
      </c>
      <c r="R367" s="2">
        <f>SUM(R368:R372)</f>
        <v>0</v>
      </c>
      <c r="S367" s="2">
        <f>SUM(S368:S372)</f>
        <v>0</v>
      </c>
      <c r="T367" s="2">
        <f>SUM(T368:T372)</f>
        <v>0</v>
      </c>
    </row>
    <row r="368" spans="1:20" ht="15" customHeight="1">
      <c r="A368" s="160"/>
      <c r="B368" s="362"/>
      <c r="C368" s="274"/>
      <c r="D368" s="40">
        <v>2010</v>
      </c>
      <c r="E368" s="4">
        <f t="shared" si="121"/>
        <v>40.02824</v>
      </c>
      <c r="F368" s="152">
        <v>18</v>
      </c>
      <c r="G368" s="152">
        <v>6.01412</v>
      </c>
      <c r="H368" s="67">
        <v>6.01412</v>
      </c>
      <c r="I368" s="15"/>
      <c r="J368" s="15">
        <v>10</v>
      </c>
      <c r="K368" s="5"/>
      <c r="L368" s="46"/>
      <c r="M368" s="46"/>
      <c r="N368" s="64"/>
      <c r="O368" s="67"/>
      <c r="P368" s="67"/>
      <c r="Q368" s="91">
        <f t="shared" si="123"/>
        <v>0</v>
      </c>
      <c r="R368" s="93"/>
      <c r="S368" s="93"/>
      <c r="T368" s="93"/>
    </row>
    <row r="369" spans="1:20" ht="15" customHeight="1">
      <c r="A369" s="160"/>
      <c r="B369" s="362"/>
      <c r="C369" s="274"/>
      <c r="D369" s="40">
        <v>2011</v>
      </c>
      <c r="E369" s="4">
        <f t="shared" si="121"/>
        <v>35</v>
      </c>
      <c r="F369" s="152">
        <v>15</v>
      </c>
      <c r="G369" s="152">
        <v>5</v>
      </c>
      <c r="H369" s="67">
        <v>5</v>
      </c>
      <c r="I369" s="15"/>
      <c r="J369" s="15">
        <v>10</v>
      </c>
      <c r="K369" s="5"/>
      <c r="L369" s="46"/>
      <c r="M369" s="46"/>
      <c r="N369" s="64"/>
      <c r="O369" s="67"/>
      <c r="P369" s="67"/>
      <c r="Q369" s="91">
        <f t="shared" si="123"/>
        <v>0</v>
      </c>
      <c r="R369" s="93"/>
      <c r="S369" s="93"/>
      <c r="T369" s="93"/>
    </row>
    <row r="370" spans="1:20" ht="14.25" customHeight="1">
      <c r="A370" s="160"/>
      <c r="B370" s="362"/>
      <c r="C370" s="274"/>
      <c r="D370" s="40">
        <v>2012</v>
      </c>
      <c r="E370" s="4">
        <f t="shared" si="121"/>
        <v>35</v>
      </c>
      <c r="F370" s="152">
        <v>15</v>
      </c>
      <c r="G370" s="153">
        <v>5</v>
      </c>
      <c r="H370" s="67">
        <v>5</v>
      </c>
      <c r="I370" s="15"/>
      <c r="J370" s="15">
        <v>10</v>
      </c>
      <c r="K370" s="5"/>
      <c r="L370" s="46"/>
      <c r="M370" s="46"/>
      <c r="N370" s="64"/>
      <c r="O370" s="67"/>
      <c r="P370" s="67"/>
      <c r="Q370" s="91">
        <f t="shared" si="123"/>
        <v>0</v>
      </c>
      <c r="R370" s="93"/>
      <c r="S370" s="93"/>
      <c r="T370" s="93"/>
    </row>
    <row r="371" spans="1:20" ht="17.25" customHeight="1">
      <c r="A371" s="160"/>
      <c r="B371" s="362"/>
      <c r="C371" s="274"/>
      <c r="D371" s="40">
        <v>2013</v>
      </c>
      <c r="E371" s="4">
        <f t="shared" si="121"/>
        <v>35</v>
      </c>
      <c r="F371" s="152">
        <v>15</v>
      </c>
      <c r="G371" s="152">
        <v>5</v>
      </c>
      <c r="H371" s="67">
        <v>5</v>
      </c>
      <c r="I371" s="15"/>
      <c r="J371" s="15">
        <v>10</v>
      </c>
      <c r="K371" s="5"/>
      <c r="L371" s="46"/>
      <c r="M371" s="46"/>
      <c r="N371" s="64"/>
      <c r="O371" s="67"/>
      <c r="P371" s="67"/>
      <c r="Q371" s="91">
        <f t="shared" si="123"/>
        <v>0</v>
      </c>
      <c r="R371" s="93"/>
      <c r="S371" s="93"/>
      <c r="T371" s="93"/>
    </row>
    <row r="372" spans="1:20" ht="20.25" customHeight="1">
      <c r="A372" s="161"/>
      <c r="B372" s="363"/>
      <c r="C372" s="275"/>
      <c r="D372" s="40">
        <v>2014</v>
      </c>
      <c r="E372" s="4">
        <f t="shared" si="121"/>
        <v>35</v>
      </c>
      <c r="F372" s="152">
        <v>15</v>
      </c>
      <c r="G372" s="152">
        <v>5</v>
      </c>
      <c r="H372" s="67">
        <v>5</v>
      </c>
      <c r="I372" s="15"/>
      <c r="J372" s="15">
        <v>10</v>
      </c>
      <c r="K372" s="5"/>
      <c r="L372" s="22"/>
      <c r="M372" s="22"/>
      <c r="N372" s="64"/>
      <c r="O372" s="67"/>
      <c r="P372" s="67"/>
      <c r="Q372" s="91">
        <f t="shared" si="123"/>
        <v>0</v>
      </c>
      <c r="R372" s="93"/>
      <c r="S372" s="93"/>
      <c r="T372" s="93"/>
    </row>
    <row r="373" spans="1:20" ht="30" customHeight="1" hidden="1">
      <c r="A373" s="401"/>
      <c r="B373" s="401"/>
      <c r="C373" s="401"/>
      <c r="D373" s="401"/>
      <c r="E373" s="401"/>
      <c r="F373" s="401"/>
      <c r="G373" s="401"/>
      <c r="H373" s="401"/>
      <c r="I373" s="401"/>
      <c r="J373" s="401"/>
      <c r="K373" s="401"/>
      <c r="L373" s="401"/>
      <c r="M373" s="401"/>
      <c r="N373" s="401"/>
      <c r="O373" s="401"/>
      <c r="P373" s="401"/>
      <c r="Q373" s="401"/>
      <c r="R373" s="401"/>
      <c r="S373" s="401"/>
      <c r="T373" s="401"/>
    </row>
    <row r="374" spans="1:20" ht="15" customHeight="1" hidden="1">
      <c r="A374" s="400"/>
      <c r="B374" s="214"/>
      <c r="C374" s="214"/>
      <c r="D374" s="122"/>
      <c r="E374" s="154"/>
      <c r="F374" s="154"/>
      <c r="G374" s="154"/>
      <c r="H374" s="154"/>
      <c r="I374" s="154"/>
      <c r="J374" s="154"/>
      <c r="K374" s="154"/>
      <c r="L374" s="402"/>
      <c r="M374" s="253"/>
      <c r="N374" s="156"/>
      <c r="O374" s="154"/>
      <c r="P374" s="154"/>
      <c r="Q374" s="156"/>
      <c r="R374" s="156"/>
      <c r="S374" s="156"/>
      <c r="T374" s="156"/>
    </row>
    <row r="375" spans="1:20" ht="15" hidden="1">
      <c r="A375" s="400"/>
      <c r="B375" s="214"/>
      <c r="C375" s="214"/>
      <c r="D375" s="122"/>
      <c r="E375" s="154"/>
      <c r="F375" s="154"/>
      <c r="G375" s="154"/>
      <c r="H375" s="154"/>
      <c r="I375" s="154"/>
      <c r="J375" s="154"/>
      <c r="K375" s="154"/>
      <c r="L375" s="402"/>
      <c r="M375" s="253"/>
      <c r="N375" s="156"/>
      <c r="O375" s="154"/>
      <c r="P375" s="154"/>
      <c r="Q375" s="156"/>
      <c r="R375" s="156"/>
      <c r="S375" s="156"/>
      <c r="T375" s="156"/>
    </row>
    <row r="376" spans="1:20" ht="15" hidden="1">
      <c r="A376" s="400"/>
      <c r="B376" s="214"/>
      <c r="C376" s="214"/>
      <c r="D376" s="157"/>
      <c r="E376" s="154"/>
      <c r="F376" s="154"/>
      <c r="G376" s="154"/>
      <c r="H376" s="154"/>
      <c r="I376" s="154"/>
      <c r="J376" s="154"/>
      <c r="K376" s="154"/>
      <c r="L376" s="402"/>
      <c r="M376" s="253"/>
      <c r="N376" s="156"/>
      <c r="O376" s="154"/>
      <c r="P376" s="154"/>
      <c r="Q376" s="156"/>
      <c r="R376" s="156"/>
      <c r="S376" s="156"/>
      <c r="T376" s="156"/>
    </row>
    <row r="377" spans="1:20" ht="15" hidden="1">
      <c r="A377" s="400"/>
      <c r="B377" s="214"/>
      <c r="C377" s="214"/>
      <c r="D377" s="157"/>
      <c r="E377" s="154"/>
      <c r="F377" s="154"/>
      <c r="G377" s="154"/>
      <c r="H377" s="154"/>
      <c r="I377" s="154"/>
      <c r="J377" s="154"/>
      <c r="K377" s="154"/>
      <c r="L377" s="402"/>
      <c r="M377" s="253"/>
      <c r="N377" s="156"/>
      <c r="O377" s="154"/>
      <c r="P377" s="154"/>
      <c r="Q377" s="156"/>
      <c r="R377" s="156"/>
      <c r="S377" s="156"/>
      <c r="T377" s="156"/>
    </row>
    <row r="378" spans="1:20" ht="15" hidden="1">
      <c r="A378" s="400"/>
      <c r="B378" s="214"/>
      <c r="C378" s="214"/>
      <c r="D378" s="157"/>
      <c r="E378" s="154"/>
      <c r="F378" s="154"/>
      <c r="G378" s="154"/>
      <c r="H378" s="154"/>
      <c r="I378" s="154"/>
      <c r="J378" s="154"/>
      <c r="K378" s="154"/>
      <c r="L378" s="402"/>
      <c r="M378" s="253"/>
      <c r="N378" s="156"/>
      <c r="O378" s="154"/>
      <c r="P378" s="154"/>
      <c r="Q378" s="156"/>
      <c r="R378" s="156"/>
      <c r="S378" s="156"/>
      <c r="T378" s="156"/>
    </row>
    <row r="379" spans="1:20" ht="15" hidden="1">
      <c r="A379" s="400"/>
      <c r="B379" s="214"/>
      <c r="C379" s="214"/>
      <c r="D379" s="157"/>
      <c r="E379" s="154"/>
      <c r="F379" s="154"/>
      <c r="G379" s="154"/>
      <c r="H379" s="154"/>
      <c r="I379" s="154"/>
      <c r="J379" s="154"/>
      <c r="K379" s="154"/>
      <c r="L379" s="402"/>
      <c r="M379" s="253"/>
      <c r="N379" s="156"/>
      <c r="O379" s="154"/>
      <c r="P379" s="154"/>
      <c r="Q379" s="156"/>
      <c r="R379" s="156"/>
      <c r="S379" s="156"/>
      <c r="T379" s="156"/>
    </row>
    <row r="380" spans="1:20" ht="30" customHeight="1" hidden="1">
      <c r="A380" s="277"/>
      <c r="B380" s="389"/>
      <c r="C380" s="383"/>
      <c r="D380" s="19"/>
      <c r="E380" s="64"/>
      <c r="F380" s="64"/>
      <c r="G380" s="64"/>
      <c r="H380" s="64"/>
      <c r="I380" s="64"/>
      <c r="J380" s="64"/>
      <c r="K380" s="64"/>
      <c r="L380" s="203"/>
      <c r="M380" s="203"/>
      <c r="N380" s="114"/>
      <c r="O380" s="67"/>
      <c r="P380" s="5"/>
      <c r="Q380" s="114"/>
      <c r="R380" s="114"/>
      <c r="S380" s="114"/>
      <c r="T380" s="114"/>
    </row>
    <row r="381" spans="1:20" ht="15" hidden="1">
      <c r="A381" s="277"/>
      <c r="B381" s="389"/>
      <c r="C381" s="383"/>
      <c r="D381" s="158"/>
      <c r="E381" s="64"/>
      <c r="F381" s="128"/>
      <c r="G381" s="128"/>
      <c r="H381" s="128"/>
      <c r="I381" s="128"/>
      <c r="J381" s="128"/>
      <c r="K381" s="128"/>
      <c r="L381" s="203"/>
      <c r="M381" s="203"/>
      <c r="N381" s="114"/>
      <c r="O381" s="67"/>
      <c r="P381" s="113"/>
      <c r="Q381" s="114"/>
      <c r="R381" s="114"/>
      <c r="S381" s="114"/>
      <c r="T381" s="114"/>
    </row>
    <row r="382" spans="1:20" ht="15" hidden="1">
      <c r="A382" s="277"/>
      <c r="B382" s="389"/>
      <c r="C382" s="383"/>
      <c r="D382" s="158"/>
      <c r="E382" s="64"/>
      <c r="F382" s="128"/>
      <c r="G382" s="128"/>
      <c r="H382" s="128"/>
      <c r="I382" s="128"/>
      <c r="J382" s="128"/>
      <c r="K382" s="128"/>
      <c r="L382" s="203"/>
      <c r="M382" s="203"/>
      <c r="N382" s="114"/>
      <c r="O382" s="67"/>
      <c r="P382" s="113"/>
      <c r="Q382" s="114"/>
      <c r="R382" s="114"/>
      <c r="S382" s="114"/>
      <c r="T382" s="114"/>
    </row>
    <row r="383" spans="1:20" ht="15" hidden="1">
      <c r="A383" s="277"/>
      <c r="B383" s="389"/>
      <c r="C383" s="383"/>
      <c r="D383" s="40"/>
      <c r="E383" s="64"/>
      <c r="F383" s="4"/>
      <c r="G383" s="4"/>
      <c r="H383" s="4"/>
      <c r="I383" s="4"/>
      <c r="J383" s="4"/>
      <c r="K383" s="4"/>
      <c r="L383" s="203"/>
      <c r="M383" s="203"/>
      <c r="N383" s="114"/>
      <c r="O383" s="67"/>
      <c r="P383" s="113"/>
      <c r="Q383" s="114"/>
      <c r="R383" s="114"/>
      <c r="S383" s="114"/>
      <c r="T383" s="114"/>
    </row>
    <row r="384" spans="1:20" ht="15" hidden="1">
      <c r="A384" s="277"/>
      <c r="B384" s="389"/>
      <c r="C384" s="383"/>
      <c r="D384" s="40"/>
      <c r="E384" s="64"/>
      <c r="F384" s="4"/>
      <c r="G384" s="4"/>
      <c r="H384" s="4"/>
      <c r="I384" s="4"/>
      <c r="J384" s="4"/>
      <c r="K384" s="4"/>
      <c r="L384" s="203"/>
      <c r="M384" s="203"/>
      <c r="N384" s="114"/>
      <c r="O384" s="67"/>
      <c r="P384" s="113"/>
      <c r="Q384" s="114"/>
      <c r="R384" s="114"/>
      <c r="S384" s="114"/>
      <c r="T384" s="114"/>
    </row>
    <row r="385" spans="1:20" ht="97.5" customHeight="1" hidden="1">
      <c r="A385" s="277"/>
      <c r="B385" s="389"/>
      <c r="C385" s="383"/>
      <c r="D385" s="159"/>
      <c r="E385" s="64"/>
      <c r="F385" s="4"/>
      <c r="G385" s="4"/>
      <c r="H385" s="4"/>
      <c r="I385" s="4"/>
      <c r="J385" s="4"/>
      <c r="K385" s="4"/>
      <c r="L385" s="203"/>
      <c r="M385" s="203"/>
      <c r="N385" s="114"/>
      <c r="O385" s="67"/>
      <c r="P385" s="113"/>
      <c r="Q385" s="114"/>
      <c r="R385" s="114"/>
      <c r="S385" s="114"/>
      <c r="T385" s="114"/>
    </row>
    <row r="386" spans="1:20" ht="30" customHeight="1">
      <c r="A386" s="269" t="s">
        <v>204</v>
      </c>
      <c r="B386" s="270"/>
      <c r="C386" s="270"/>
      <c r="D386" s="270"/>
      <c r="E386" s="270"/>
      <c r="F386" s="270"/>
      <c r="G386" s="270"/>
      <c r="H386" s="270"/>
      <c r="I386" s="270"/>
      <c r="J386" s="270"/>
      <c r="K386" s="270"/>
      <c r="L386" s="270"/>
      <c r="M386" s="270"/>
      <c r="N386" s="270"/>
      <c r="O386" s="270"/>
      <c r="P386" s="270"/>
      <c r="Q386" s="270"/>
      <c r="R386" s="270"/>
      <c r="S386" s="270"/>
      <c r="T386" s="271"/>
    </row>
    <row r="387" spans="1:20" s="60" customFormat="1" ht="18.75" customHeight="1">
      <c r="A387" s="397"/>
      <c r="B387" s="366" t="s">
        <v>26</v>
      </c>
      <c r="C387" s="367"/>
      <c r="D387" s="103">
        <v>2010</v>
      </c>
      <c r="E387" s="56">
        <f aca="true" t="shared" si="124" ref="E387:E392">SUM(F387:K387)</f>
        <v>85.6</v>
      </c>
      <c r="F387" s="56">
        <f aca="true" t="shared" si="125" ref="F387:K389">F394+F533</f>
        <v>18.6</v>
      </c>
      <c r="G387" s="56">
        <f t="shared" si="125"/>
        <v>8.7</v>
      </c>
      <c r="H387" s="56">
        <f t="shared" si="125"/>
        <v>17.3</v>
      </c>
      <c r="I387" s="56">
        <f t="shared" si="125"/>
        <v>20</v>
      </c>
      <c r="J387" s="56">
        <f t="shared" si="125"/>
        <v>4</v>
      </c>
      <c r="K387" s="56">
        <f t="shared" si="125"/>
        <v>17</v>
      </c>
      <c r="L387" s="384"/>
      <c r="M387" s="384"/>
      <c r="N387" s="56">
        <f aca="true" t="shared" si="126" ref="N387:O391">N394+N533</f>
        <v>6.3</v>
      </c>
      <c r="O387" s="56">
        <f t="shared" si="126"/>
        <v>7</v>
      </c>
      <c r="P387" s="70"/>
      <c r="Q387" s="99">
        <f aca="true" t="shared" si="127" ref="Q387:Q392">SUM(R387:T387)</f>
        <v>5.17</v>
      </c>
      <c r="R387" s="56">
        <f aca="true" t="shared" si="128" ref="R387:T391">R394+R533</f>
        <v>3.9000000000000004</v>
      </c>
      <c r="S387" s="56">
        <f t="shared" si="128"/>
        <v>0.89</v>
      </c>
      <c r="T387" s="56">
        <f t="shared" si="128"/>
        <v>0.38</v>
      </c>
    </row>
    <row r="388" spans="1:20" s="60" customFormat="1" ht="15.75" customHeight="1">
      <c r="A388" s="398"/>
      <c r="B388" s="368"/>
      <c r="C388" s="369"/>
      <c r="D388" s="103">
        <v>2011</v>
      </c>
      <c r="E388" s="56">
        <f t="shared" si="124"/>
        <v>165.84</v>
      </c>
      <c r="F388" s="56">
        <f t="shared" si="125"/>
        <v>42.260000000000005</v>
      </c>
      <c r="G388" s="56">
        <f t="shared" si="125"/>
        <v>19.84</v>
      </c>
      <c r="H388" s="56">
        <f t="shared" si="125"/>
        <v>33.3</v>
      </c>
      <c r="I388" s="56">
        <f t="shared" si="125"/>
        <v>45.54</v>
      </c>
      <c r="J388" s="56">
        <f t="shared" si="125"/>
        <v>7</v>
      </c>
      <c r="K388" s="56">
        <f t="shared" si="125"/>
        <v>17.9</v>
      </c>
      <c r="L388" s="385"/>
      <c r="M388" s="385"/>
      <c r="N388" s="56">
        <f t="shared" si="126"/>
        <v>11.459999999999999</v>
      </c>
      <c r="O388" s="56">
        <f t="shared" si="126"/>
        <v>8</v>
      </c>
      <c r="P388" s="70"/>
      <c r="Q388" s="99">
        <f t="shared" si="127"/>
        <v>10.47</v>
      </c>
      <c r="R388" s="56">
        <f t="shared" si="128"/>
        <v>7.43</v>
      </c>
      <c r="S388" s="56">
        <f t="shared" si="128"/>
        <v>2.1500000000000004</v>
      </c>
      <c r="T388" s="56">
        <f t="shared" si="128"/>
        <v>0.8900000000000001</v>
      </c>
    </row>
    <row r="389" spans="1:20" s="60" customFormat="1" ht="15.75" customHeight="1">
      <c r="A389" s="398"/>
      <c r="B389" s="368"/>
      <c r="C389" s="369"/>
      <c r="D389" s="55">
        <v>2012</v>
      </c>
      <c r="E389" s="56">
        <f t="shared" si="124"/>
        <v>144.04999999999998</v>
      </c>
      <c r="F389" s="56">
        <f t="shared" si="125"/>
        <v>50.81999999999999</v>
      </c>
      <c r="G389" s="56">
        <f t="shared" si="125"/>
        <v>23.880000000000003</v>
      </c>
      <c r="H389" s="56">
        <f t="shared" si="125"/>
        <v>8.200000000000001</v>
      </c>
      <c r="I389" s="56">
        <f t="shared" si="125"/>
        <v>57.15</v>
      </c>
      <c r="J389" s="56">
        <f t="shared" si="125"/>
        <v>4</v>
      </c>
      <c r="K389" s="56"/>
      <c r="L389" s="385"/>
      <c r="M389" s="385"/>
      <c r="N389" s="56">
        <f t="shared" si="126"/>
        <v>9.58</v>
      </c>
      <c r="O389" s="56">
        <f t="shared" si="126"/>
        <v>0</v>
      </c>
      <c r="P389" s="70"/>
      <c r="Q389" s="99">
        <f t="shared" si="127"/>
        <v>10.780000000000001</v>
      </c>
      <c r="R389" s="56">
        <f t="shared" si="128"/>
        <v>7.01</v>
      </c>
      <c r="S389" s="56">
        <f t="shared" si="128"/>
        <v>2.64</v>
      </c>
      <c r="T389" s="56">
        <f t="shared" si="128"/>
        <v>1.1300000000000001</v>
      </c>
    </row>
    <row r="390" spans="1:20" s="60" customFormat="1" ht="15" customHeight="1">
      <c r="A390" s="398"/>
      <c r="B390" s="368"/>
      <c r="C390" s="369"/>
      <c r="D390" s="55">
        <v>2013</v>
      </c>
      <c r="E390" s="56">
        <f t="shared" si="124"/>
        <v>114.88999999999999</v>
      </c>
      <c r="F390" s="56">
        <f aca="true" t="shared" si="129" ref="F390:J391">F397+F536</f>
        <v>45.959999999999994</v>
      </c>
      <c r="G390" s="56">
        <f t="shared" si="129"/>
        <v>21.64</v>
      </c>
      <c r="H390" s="56">
        <f t="shared" si="129"/>
        <v>8.100000000000001</v>
      </c>
      <c r="I390" s="56">
        <f t="shared" si="129"/>
        <v>34.19</v>
      </c>
      <c r="J390" s="56">
        <f t="shared" si="129"/>
        <v>5</v>
      </c>
      <c r="K390" s="56"/>
      <c r="L390" s="385"/>
      <c r="M390" s="385"/>
      <c r="N390" s="56">
        <f t="shared" si="126"/>
        <v>9.069999999999999</v>
      </c>
      <c r="O390" s="56">
        <f t="shared" si="126"/>
        <v>0</v>
      </c>
      <c r="P390" s="70"/>
      <c r="Q390" s="99">
        <f t="shared" si="127"/>
        <v>9.32</v>
      </c>
      <c r="R390" s="56">
        <f t="shared" si="128"/>
        <v>6.41</v>
      </c>
      <c r="S390" s="56">
        <f t="shared" si="128"/>
        <v>2.0400000000000005</v>
      </c>
      <c r="T390" s="56">
        <f t="shared" si="128"/>
        <v>0.8700000000000001</v>
      </c>
    </row>
    <row r="391" spans="1:20" s="60" customFormat="1" ht="12.75" customHeight="1">
      <c r="A391" s="398"/>
      <c r="B391" s="368"/>
      <c r="C391" s="369"/>
      <c r="D391" s="55">
        <v>2014</v>
      </c>
      <c r="E391" s="56">
        <f t="shared" si="124"/>
        <v>91.57</v>
      </c>
      <c r="F391" s="56">
        <f t="shared" si="129"/>
        <v>42.05</v>
      </c>
      <c r="G391" s="56">
        <f t="shared" si="129"/>
        <v>19.450000000000003</v>
      </c>
      <c r="H391" s="56">
        <f t="shared" si="129"/>
        <v>6.3</v>
      </c>
      <c r="I391" s="56">
        <f t="shared" si="129"/>
        <v>19.769999999999996</v>
      </c>
      <c r="J391" s="56">
        <f t="shared" si="129"/>
        <v>4</v>
      </c>
      <c r="K391" s="56"/>
      <c r="L391" s="385"/>
      <c r="M391" s="385"/>
      <c r="N391" s="56">
        <f t="shared" si="126"/>
        <v>7.81</v>
      </c>
      <c r="O391" s="56">
        <f t="shared" si="126"/>
        <v>0</v>
      </c>
      <c r="P391" s="70"/>
      <c r="Q391" s="99">
        <f t="shared" si="127"/>
        <v>8.748</v>
      </c>
      <c r="R391" s="56">
        <f t="shared" si="128"/>
        <v>5.749999999999999</v>
      </c>
      <c r="S391" s="56">
        <f t="shared" si="128"/>
        <v>2.2699999999999996</v>
      </c>
      <c r="T391" s="56">
        <f t="shared" si="128"/>
        <v>0.7280000000000002</v>
      </c>
    </row>
    <row r="392" spans="1:20" s="60" customFormat="1" ht="15">
      <c r="A392" s="399"/>
      <c r="B392" s="370"/>
      <c r="C392" s="371"/>
      <c r="D392" s="103" t="s">
        <v>22</v>
      </c>
      <c r="E392" s="56">
        <f t="shared" si="124"/>
        <v>601.9499999999999</v>
      </c>
      <c r="F392" s="56">
        <f aca="true" t="shared" si="130" ref="F392:K392">SUM(F387:F391)</f>
        <v>199.69</v>
      </c>
      <c r="G392" s="56">
        <f t="shared" si="130"/>
        <v>93.51</v>
      </c>
      <c r="H392" s="56">
        <f t="shared" si="130"/>
        <v>73.2</v>
      </c>
      <c r="I392" s="56">
        <f t="shared" si="130"/>
        <v>176.64999999999998</v>
      </c>
      <c r="J392" s="56">
        <f t="shared" si="130"/>
        <v>24</v>
      </c>
      <c r="K392" s="56">
        <f t="shared" si="130"/>
        <v>34.9</v>
      </c>
      <c r="L392" s="386"/>
      <c r="M392" s="386"/>
      <c r="N392" s="56">
        <f>SUM(N387:N391)</f>
        <v>44.22</v>
      </c>
      <c r="O392" s="56">
        <f>SUM(O387:O391)</f>
        <v>15</v>
      </c>
      <c r="P392" s="70"/>
      <c r="Q392" s="99">
        <f t="shared" si="127"/>
        <v>44.488</v>
      </c>
      <c r="R392" s="56">
        <f>SUM(R387:R391)</f>
        <v>30.5</v>
      </c>
      <c r="S392" s="56">
        <f>SUM(S387:S391)</f>
        <v>9.99</v>
      </c>
      <c r="T392" s="56">
        <f>SUM(T387:T391)</f>
        <v>3.9980000000000007</v>
      </c>
    </row>
    <row r="393" spans="1:20" ht="15" customHeight="1">
      <c r="A393" s="263" t="s">
        <v>206</v>
      </c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5"/>
    </row>
    <row r="394" spans="1:20" ht="15" customHeight="1">
      <c r="A394" s="266"/>
      <c r="B394" s="390" t="s">
        <v>28</v>
      </c>
      <c r="C394" s="391"/>
      <c r="D394" s="157">
        <v>2010</v>
      </c>
      <c r="E394" s="124">
        <f>SUM(F394:K394)</f>
        <v>73.8</v>
      </c>
      <c r="F394" s="124">
        <f aca="true" t="shared" si="131" ref="F394:K395">F401+F407+F413+F419+F425+F431+F437+F443+F449+F455+F461+F467+F473+F479+F485+F491+F497+F503+F509+F515+F521+F527</f>
        <v>18.6</v>
      </c>
      <c r="G394" s="124">
        <f t="shared" si="131"/>
        <v>8.7</v>
      </c>
      <c r="H394" s="124">
        <f t="shared" si="131"/>
        <v>5.5</v>
      </c>
      <c r="I394" s="124">
        <f t="shared" si="131"/>
        <v>20</v>
      </c>
      <c r="J394" s="124">
        <f t="shared" si="131"/>
        <v>4</v>
      </c>
      <c r="K394" s="124">
        <f t="shared" si="131"/>
        <v>17</v>
      </c>
      <c r="L394" s="326" t="s">
        <v>155</v>
      </c>
      <c r="M394" s="326"/>
      <c r="N394" s="124">
        <f>N401+N407+N413+N419+N425+N431+N437+N443+N449+N455+N461+N467+N473+N479+N485+N491+N497+N503+N509+N515+N527</f>
        <v>5.1</v>
      </c>
      <c r="O394" s="124"/>
      <c r="P394" s="126"/>
      <c r="Q394" s="156">
        <f aca="true" t="shared" si="132" ref="Q394:Q399">SUM(R394:T394)</f>
        <v>3.83</v>
      </c>
      <c r="R394" s="124">
        <f aca="true" t="shared" si="133" ref="R394:T398">R401+R407+R413+R419+R425+R431+R437+R443+R449+R455+R461+R467+R473+R479+R485+R491+R497+R503+R509+R515+R527</f>
        <v>2.7</v>
      </c>
      <c r="S394" s="124">
        <f t="shared" si="133"/>
        <v>0.79</v>
      </c>
      <c r="T394" s="124">
        <f t="shared" si="133"/>
        <v>0.34</v>
      </c>
    </row>
    <row r="395" spans="1:20" ht="15">
      <c r="A395" s="387"/>
      <c r="B395" s="392"/>
      <c r="C395" s="393"/>
      <c r="D395" s="157">
        <v>2011</v>
      </c>
      <c r="E395" s="124">
        <f>SUM(F395:K395)</f>
        <v>146.64000000000001</v>
      </c>
      <c r="F395" s="124">
        <f t="shared" si="131"/>
        <v>42.260000000000005</v>
      </c>
      <c r="G395" s="124">
        <f t="shared" si="131"/>
        <v>19.84</v>
      </c>
      <c r="H395" s="124">
        <f t="shared" si="131"/>
        <v>14.099999999999998</v>
      </c>
      <c r="I395" s="124">
        <f t="shared" si="131"/>
        <v>45.54</v>
      </c>
      <c r="J395" s="124">
        <f t="shared" si="131"/>
        <v>7</v>
      </c>
      <c r="K395" s="124">
        <f t="shared" si="131"/>
        <v>17.9</v>
      </c>
      <c r="L395" s="364"/>
      <c r="M395" s="364"/>
      <c r="N395" s="124">
        <f>N402+N408+N414+N420+N426+N432+N438+N444+N450+N456+N462+N468+N474+N480+N486+N492+N498+N504+N510+N516+N528</f>
        <v>9.559999999999999</v>
      </c>
      <c r="O395" s="124"/>
      <c r="P395" s="126"/>
      <c r="Q395" s="156">
        <f t="shared" si="132"/>
        <v>8.620000000000001</v>
      </c>
      <c r="R395" s="124">
        <f t="shared" si="133"/>
        <v>5.83</v>
      </c>
      <c r="S395" s="124">
        <f t="shared" si="133"/>
        <v>1.9500000000000002</v>
      </c>
      <c r="T395" s="124">
        <f t="shared" si="133"/>
        <v>0.8400000000000001</v>
      </c>
    </row>
    <row r="396" spans="1:20" ht="15">
      <c r="A396" s="387"/>
      <c r="B396" s="392"/>
      <c r="C396" s="393"/>
      <c r="D396" s="157">
        <v>2012</v>
      </c>
      <c r="E396" s="124">
        <f>SUM(F396:K396)</f>
        <v>144.04999999999998</v>
      </c>
      <c r="F396" s="124">
        <f aca="true" t="shared" si="134" ref="F396:J397">F403+F409+F415+F421+F427+F433+F439+F445+F451+F457+F463+F469+F475+F481+F487+F493+F499+F505+F511+F517+F523+F529</f>
        <v>50.81999999999999</v>
      </c>
      <c r="G396" s="124">
        <f t="shared" si="134"/>
        <v>23.880000000000003</v>
      </c>
      <c r="H396" s="124">
        <f t="shared" si="134"/>
        <v>8.200000000000001</v>
      </c>
      <c r="I396" s="124">
        <f t="shared" si="134"/>
        <v>57.15</v>
      </c>
      <c r="J396" s="124">
        <f t="shared" si="134"/>
        <v>4</v>
      </c>
      <c r="K396" s="124"/>
      <c r="L396" s="364"/>
      <c r="M396" s="364"/>
      <c r="N396" s="124">
        <f>N403+N409+N415+N421+N427+N433+N439+N445+N451+N457+N463+N469+N475+N481+N487+N493+N499+N505+N511+N517+N529</f>
        <v>9.58</v>
      </c>
      <c r="O396" s="124"/>
      <c r="P396" s="126"/>
      <c r="Q396" s="156">
        <f t="shared" si="132"/>
        <v>10.780000000000001</v>
      </c>
      <c r="R396" s="124">
        <f t="shared" si="133"/>
        <v>7.01</v>
      </c>
      <c r="S396" s="124">
        <f t="shared" si="133"/>
        <v>2.64</v>
      </c>
      <c r="T396" s="124">
        <f t="shared" si="133"/>
        <v>1.1300000000000001</v>
      </c>
    </row>
    <row r="397" spans="1:20" ht="15">
      <c r="A397" s="387"/>
      <c r="B397" s="392"/>
      <c r="C397" s="393"/>
      <c r="D397" s="157">
        <v>2013</v>
      </c>
      <c r="E397" s="124">
        <f>SUM(F397:K397)</f>
        <v>114.88999999999999</v>
      </c>
      <c r="F397" s="124">
        <f t="shared" si="134"/>
        <v>45.959999999999994</v>
      </c>
      <c r="G397" s="124">
        <f t="shared" si="134"/>
        <v>21.64</v>
      </c>
      <c r="H397" s="124">
        <f t="shared" si="134"/>
        <v>8.100000000000001</v>
      </c>
      <c r="I397" s="124">
        <f t="shared" si="134"/>
        <v>34.19</v>
      </c>
      <c r="J397" s="124">
        <f t="shared" si="134"/>
        <v>5</v>
      </c>
      <c r="K397" s="124"/>
      <c r="L397" s="364"/>
      <c r="M397" s="364"/>
      <c r="N397" s="124">
        <f>N404+N410+N416+N422+N428+N434+N440+N446+N452+N458+N464+N470+N476+N482+N488+N494+N500+N506+N512+N518+N530</f>
        <v>9.069999999999999</v>
      </c>
      <c r="O397" s="124"/>
      <c r="P397" s="126"/>
      <c r="Q397" s="156">
        <f t="shared" si="132"/>
        <v>9.32</v>
      </c>
      <c r="R397" s="124">
        <f t="shared" si="133"/>
        <v>6.41</v>
      </c>
      <c r="S397" s="124">
        <f t="shared" si="133"/>
        <v>2.0400000000000005</v>
      </c>
      <c r="T397" s="124">
        <f t="shared" si="133"/>
        <v>0.8700000000000001</v>
      </c>
    </row>
    <row r="398" spans="1:20" ht="15">
      <c r="A398" s="387"/>
      <c r="B398" s="392"/>
      <c r="C398" s="393"/>
      <c r="D398" s="157">
        <v>2014</v>
      </c>
      <c r="E398" s="124">
        <f>SUM(F398:K398)</f>
        <v>91.57</v>
      </c>
      <c r="F398" s="124">
        <f>F405+F411+F417+F423+F429+F435+F441+F447+F453+F459+F465+F471+F477+F483+F489+F495+F501+F507+F513+F519+F525+F531</f>
        <v>42.05</v>
      </c>
      <c r="G398" s="124">
        <f>G405+G411+G417+G423+G429+G435+G441+G447+G453+G459+G465+G471+G477+G483+G489+G495+G501+G507+G513+G519+G525+G531</f>
        <v>19.450000000000003</v>
      </c>
      <c r="H398" s="124">
        <f>H405+H411+H417+H423+H429+H435+H441+H447+H453+H459+H465+H471+H477+H483+H489+H495+H501+H507+H513+H519+H525+H531</f>
        <v>6.3</v>
      </c>
      <c r="I398" s="124">
        <f>I405+I411+I417+I423+I429+I435+I441+I447+I453+I459+I465+I471+I477+I483+I489+I495+I501+I507+I513+I519+I525+I531</f>
        <v>19.769999999999996</v>
      </c>
      <c r="J398" s="124">
        <f>J405+J411+J417+J423+J429+J435+J441+J447+J453+J459+J465+J471+J477+J483+J489+J495+J501+J507+J513+J519+J525+J531</f>
        <v>4</v>
      </c>
      <c r="K398" s="124"/>
      <c r="L398" s="364"/>
      <c r="M398" s="364"/>
      <c r="N398" s="124">
        <f>N405+N411+N417+N423+N429+N435+N441+N447+N453+N459+N465+N471+N477+N483+N489+N495+N501+N507+N513+N519+N531</f>
        <v>7.81</v>
      </c>
      <c r="O398" s="124"/>
      <c r="P398" s="126"/>
      <c r="Q398" s="156">
        <f t="shared" si="132"/>
        <v>8.748</v>
      </c>
      <c r="R398" s="124">
        <f t="shared" si="133"/>
        <v>5.749999999999999</v>
      </c>
      <c r="S398" s="124">
        <f t="shared" si="133"/>
        <v>2.2699999999999996</v>
      </c>
      <c r="T398" s="124">
        <f t="shared" si="133"/>
        <v>0.7280000000000002</v>
      </c>
    </row>
    <row r="399" spans="1:20" ht="15.75" thickBot="1">
      <c r="A399" s="388"/>
      <c r="B399" s="394"/>
      <c r="C399" s="395"/>
      <c r="D399" s="163" t="s">
        <v>22</v>
      </c>
      <c r="E399" s="124">
        <f aca="true" t="shared" si="135" ref="E399:K399">SUM(E394:E398)</f>
        <v>570.95</v>
      </c>
      <c r="F399" s="124">
        <f>SUM(F394:F398)</f>
        <v>199.69</v>
      </c>
      <c r="G399" s="124">
        <f t="shared" si="135"/>
        <v>93.51</v>
      </c>
      <c r="H399" s="124">
        <f t="shared" si="135"/>
        <v>42.199999999999996</v>
      </c>
      <c r="I399" s="124">
        <f t="shared" si="135"/>
        <v>176.64999999999998</v>
      </c>
      <c r="J399" s="124">
        <f t="shared" si="135"/>
        <v>24</v>
      </c>
      <c r="K399" s="124">
        <f t="shared" si="135"/>
        <v>34.9</v>
      </c>
      <c r="L399" s="365"/>
      <c r="M399" s="365"/>
      <c r="N399" s="124">
        <f>SUM(N394:N398)</f>
        <v>41.12</v>
      </c>
      <c r="O399" s="124">
        <f>SUM(O394:O398)</f>
        <v>0</v>
      </c>
      <c r="P399" s="164"/>
      <c r="Q399" s="156">
        <f t="shared" si="132"/>
        <v>41.298</v>
      </c>
      <c r="R399" s="124">
        <f>SUM(R394:R398)</f>
        <v>27.700000000000003</v>
      </c>
      <c r="S399" s="124">
        <f>SUM(S394:S398)</f>
        <v>9.690000000000001</v>
      </c>
      <c r="T399" s="124">
        <f>SUM(T394:T398)</f>
        <v>3.908000000000001</v>
      </c>
    </row>
    <row r="400" spans="1:20" s="165" customFormat="1" ht="20.25" customHeight="1">
      <c r="A400" s="277">
        <v>42</v>
      </c>
      <c r="B400" s="291" t="s">
        <v>124</v>
      </c>
      <c r="C400" s="279"/>
      <c r="D400" s="139" t="s">
        <v>24</v>
      </c>
      <c r="E400" s="4">
        <f>SUM(F400:K400)</f>
        <v>23.2</v>
      </c>
      <c r="F400" s="5">
        <f aca="true" t="shared" si="136" ref="F400:K400">SUM(F401:F405)</f>
        <v>13.510000000000002</v>
      </c>
      <c r="G400" s="5">
        <f t="shared" si="136"/>
        <v>5.79</v>
      </c>
      <c r="H400" s="5">
        <f t="shared" si="136"/>
        <v>3.2</v>
      </c>
      <c r="I400" s="5">
        <f t="shared" si="136"/>
        <v>0.7</v>
      </c>
      <c r="J400" s="5">
        <f t="shared" si="136"/>
        <v>0</v>
      </c>
      <c r="K400" s="5">
        <f t="shared" si="136"/>
        <v>0</v>
      </c>
      <c r="L400" s="254" t="s">
        <v>155</v>
      </c>
      <c r="M400" s="257" t="s">
        <v>158</v>
      </c>
      <c r="N400" s="1">
        <f>SUM(N401:N405)</f>
        <v>2.09</v>
      </c>
      <c r="O400" s="5">
        <f>SUM(O401:O405)</f>
        <v>0</v>
      </c>
      <c r="P400" s="65"/>
      <c r="Q400" s="118">
        <f aca="true" t="shared" si="137" ref="Q400:Q463">SUM(R400:T400)</f>
        <v>3.51</v>
      </c>
      <c r="R400" s="1">
        <f>SUM(R401:R405)</f>
        <v>1.75</v>
      </c>
      <c r="S400" s="1">
        <f>SUM(S401:S405)</f>
        <v>1.23</v>
      </c>
      <c r="T400" s="1">
        <f>SUM(T401:T405)</f>
        <v>0.53</v>
      </c>
    </row>
    <row r="401" spans="1:20" s="166" customFormat="1" ht="18" customHeight="1">
      <c r="A401" s="277"/>
      <c r="B401" s="291"/>
      <c r="C401" s="279"/>
      <c r="D401" s="40">
        <v>2010</v>
      </c>
      <c r="E401" s="4">
        <f aca="true" t="shared" si="138" ref="E401:E463">SUM(F401:K401)</f>
        <v>0</v>
      </c>
      <c r="F401" s="4"/>
      <c r="G401" s="4"/>
      <c r="H401" s="4"/>
      <c r="I401" s="4"/>
      <c r="J401" s="4"/>
      <c r="K401" s="4"/>
      <c r="L401" s="255"/>
      <c r="M401" s="258"/>
      <c r="N401" s="112"/>
      <c r="O401" s="67"/>
      <c r="P401" s="67"/>
      <c r="Q401" s="118">
        <f t="shared" si="137"/>
        <v>0</v>
      </c>
      <c r="R401" s="114"/>
      <c r="S401" s="114"/>
      <c r="T401" s="114"/>
    </row>
    <row r="402" spans="1:20" s="166" customFormat="1" ht="15">
      <c r="A402" s="277"/>
      <c r="B402" s="291"/>
      <c r="C402" s="279"/>
      <c r="D402" s="40">
        <v>2011</v>
      </c>
      <c r="E402" s="4">
        <f t="shared" si="138"/>
        <v>2.9000000000000004</v>
      </c>
      <c r="F402" s="4"/>
      <c r="G402" s="4"/>
      <c r="H402" s="4">
        <v>2.2</v>
      </c>
      <c r="I402" s="4">
        <v>0.7</v>
      </c>
      <c r="J402" s="4"/>
      <c r="K402" s="4"/>
      <c r="L402" s="255"/>
      <c r="M402" s="258"/>
      <c r="N402" s="112">
        <v>0.26</v>
      </c>
      <c r="O402" s="67"/>
      <c r="P402" s="67"/>
      <c r="Q402" s="118">
        <f t="shared" si="137"/>
        <v>0</v>
      </c>
      <c r="R402" s="114"/>
      <c r="S402" s="114"/>
      <c r="T402" s="114"/>
    </row>
    <row r="403" spans="1:20" s="166" customFormat="1" ht="15">
      <c r="A403" s="277"/>
      <c r="B403" s="291"/>
      <c r="C403" s="279"/>
      <c r="D403" s="40">
        <v>2012</v>
      </c>
      <c r="E403" s="4">
        <f t="shared" si="138"/>
        <v>10.3</v>
      </c>
      <c r="F403" s="4">
        <v>6.86</v>
      </c>
      <c r="G403" s="4">
        <v>2.94</v>
      </c>
      <c r="H403" s="4">
        <v>0.5</v>
      </c>
      <c r="I403" s="4"/>
      <c r="J403" s="4"/>
      <c r="K403" s="4"/>
      <c r="L403" s="255"/>
      <c r="M403" s="258"/>
      <c r="N403" s="112">
        <v>0.93</v>
      </c>
      <c r="O403" s="67"/>
      <c r="P403" s="67"/>
      <c r="Q403" s="118">
        <f t="shared" si="137"/>
        <v>1.78</v>
      </c>
      <c r="R403" s="114">
        <v>0.89</v>
      </c>
      <c r="S403" s="114">
        <v>0.62</v>
      </c>
      <c r="T403" s="114">
        <v>0.27</v>
      </c>
    </row>
    <row r="404" spans="1:20" s="166" customFormat="1" ht="14.25" customHeight="1">
      <c r="A404" s="277"/>
      <c r="B404" s="291"/>
      <c r="C404" s="279"/>
      <c r="D404" s="40">
        <v>2013</v>
      </c>
      <c r="E404" s="4">
        <f t="shared" si="138"/>
        <v>10</v>
      </c>
      <c r="F404" s="4">
        <v>6.65</v>
      </c>
      <c r="G404" s="4">
        <v>2.85</v>
      </c>
      <c r="H404" s="4">
        <v>0.5</v>
      </c>
      <c r="I404" s="4"/>
      <c r="J404" s="4"/>
      <c r="K404" s="4"/>
      <c r="L404" s="255"/>
      <c r="M404" s="258"/>
      <c r="N404" s="112">
        <v>0.9</v>
      </c>
      <c r="O404" s="67"/>
      <c r="P404" s="67"/>
      <c r="Q404" s="118">
        <f t="shared" si="137"/>
        <v>1.73</v>
      </c>
      <c r="R404" s="114">
        <v>0.86</v>
      </c>
      <c r="S404" s="114">
        <v>0.61</v>
      </c>
      <c r="T404" s="114">
        <v>0.26</v>
      </c>
    </row>
    <row r="405" spans="1:20" s="166" customFormat="1" ht="57" customHeight="1" thickBot="1">
      <c r="A405" s="277"/>
      <c r="B405" s="291"/>
      <c r="C405" s="279"/>
      <c r="D405" s="40">
        <v>2014</v>
      </c>
      <c r="E405" s="4">
        <f t="shared" si="138"/>
        <v>0</v>
      </c>
      <c r="F405" s="4"/>
      <c r="G405" s="4"/>
      <c r="H405" s="4"/>
      <c r="I405" s="4"/>
      <c r="J405" s="4"/>
      <c r="K405" s="4"/>
      <c r="L405" s="256"/>
      <c r="M405" s="259"/>
      <c r="N405" s="112"/>
      <c r="O405" s="67"/>
      <c r="P405" s="67"/>
      <c r="Q405" s="118">
        <f t="shared" si="137"/>
        <v>0</v>
      </c>
      <c r="R405" s="114"/>
      <c r="S405" s="114"/>
      <c r="T405" s="114"/>
    </row>
    <row r="406" spans="1:20" s="165" customFormat="1" ht="20.25" customHeight="1">
      <c r="A406" s="277">
        <v>43</v>
      </c>
      <c r="B406" s="291" t="s">
        <v>125</v>
      </c>
      <c r="C406" s="279"/>
      <c r="D406" s="139" t="s">
        <v>24</v>
      </c>
      <c r="E406" s="4">
        <f t="shared" si="138"/>
        <v>22.7</v>
      </c>
      <c r="F406" s="5">
        <f aca="true" t="shared" si="139" ref="F406:K406">SUM(F407:F411)</f>
        <v>13.23</v>
      </c>
      <c r="G406" s="5">
        <f t="shared" si="139"/>
        <v>5.67</v>
      </c>
      <c r="H406" s="5">
        <f t="shared" si="139"/>
        <v>3.2</v>
      </c>
      <c r="I406" s="5">
        <f t="shared" si="139"/>
        <v>0.6</v>
      </c>
      <c r="J406" s="5">
        <f t="shared" si="139"/>
        <v>0</v>
      </c>
      <c r="K406" s="5">
        <f t="shared" si="139"/>
        <v>0</v>
      </c>
      <c r="L406" s="254" t="s">
        <v>155</v>
      </c>
      <c r="M406" s="257" t="s">
        <v>159</v>
      </c>
      <c r="N406" s="1">
        <f>SUM(N407:N411)</f>
        <v>2.04</v>
      </c>
      <c r="O406" s="5">
        <f>SUM(O407:O411)</f>
        <v>0</v>
      </c>
      <c r="P406" s="65"/>
      <c r="Q406" s="118">
        <f t="shared" si="137"/>
        <v>3.1879999999999997</v>
      </c>
      <c r="R406" s="1">
        <f>SUM(R407:R411)</f>
        <v>1.72</v>
      </c>
      <c r="S406" s="1">
        <f>SUM(S407:S411)</f>
        <v>1.21</v>
      </c>
      <c r="T406" s="1">
        <f>SUM(T407:T411)</f>
        <v>0.258</v>
      </c>
    </row>
    <row r="407" spans="1:20" s="166" customFormat="1" ht="18" customHeight="1">
      <c r="A407" s="277"/>
      <c r="B407" s="291"/>
      <c r="C407" s="279"/>
      <c r="D407" s="40">
        <v>2010</v>
      </c>
      <c r="E407" s="4">
        <f t="shared" si="138"/>
        <v>0</v>
      </c>
      <c r="F407" s="4"/>
      <c r="G407" s="4"/>
      <c r="H407" s="4"/>
      <c r="I407" s="4"/>
      <c r="J407" s="4"/>
      <c r="K407" s="4"/>
      <c r="L407" s="255"/>
      <c r="M407" s="258"/>
      <c r="N407" s="112"/>
      <c r="O407" s="67"/>
      <c r="P407" s="67"/>
      <c r="Q407" s="118">
        <f t="shared" si="137"/>
        <v>0</v>
      </c>
      <c r="R407" s="114"/>
      <c r="S407" s="114"/>
      <c r="T407" s="114"/>
    </row>
    <row r="408" spans="1:20" s="166" customFormat="1" ht="15">
      <c r="A408" s="277"/>
      <c r="B408" s="291"/>
      <c r="C408" s="279"/>
      <c r="D408" s="40">
        <v>2011</v>
      </c>
      <c r="E408" s="4">
        <f t="shared" si="138"/>
        <v>0</v>
      </c>
      <c r="F408" s="4"/>
      <c r="G408" s="4"/>
      <c r="H408" s="4"/>
      <c r="I408" s="4"/>
      <c r="J408" s="4"/>
      <c r="K408" s="4"/>
      <c r="L408" s="255"/>
      <c r="M408" s="258"/>
      <c r="N408" s="112"/>
      <c r="O408" s="67"/>
      <c r="P408" s="67"/>
      <c r="Q408" s="118">
        <f t="shared" si="137"/>
        <v>0</v>
      </c>
      <c r="R408" s="114"/>
      <c r="S408" s="114"/>
      <c r="T408" s="114"/>
    </row>
    <row r="409" spans="1:20" s="166" customFormat="1" ht="15">
      <c r="A409" s="277"/>
      <c r="B409" s="291"/>
      <c r="C409" s="279"/>
      <c r="D409" s="40">
        <v>2012</v>
      </c>
      <c r="E409" s="4">
        <f t="shared" si="138"/>
        <v>2.8000000000000003</v>
      </c>
      <c r="F409" s="4"/>
      <c r="G409" s="4"/>
      <c r="H409" s="4">
        <v>2.2</v>
      </c>
      <c r="I409" s="4">
        <v>0.6</v>
      </c>
      <c r="J409" s="4"/>
      <c r="K409" s="4"/>
      <c r="L409" s="255"/>
      <c r="M409" s="258"/>
      <c r="N409" s="112">
        <v>0.25</v>
      </c>
      <c r="O409" s="67"/>
      <c r="P409" s="67"/>
      <c r="Q409" s="118">
        <f t="shared" si="137"/>
        <v>0</v>
      </c>
      <c r="R409" s="114"/>
      <c r="S409" s="114"/>
      <c r="T409" s="114"/>
    </row>
    <row r="410" spans="1:20" s="166" customFormat="1" ht="14.25" customHeight="1">
      <c r="A410" s="277"/>
      <c r="B410" s="291"/>
      <c r="C410" s="279"/>
      <c r="D410" s="40">
        <v>2013</v>
      </c>
      <c r="E410" s="4">
        <f t="shared" si="138"/>
        <v>9.1</v>
      </c>
      <c r="F410" s="4">
        <v>6.02</v>
      </c>
      <c r="G410" s="4">
        <v>2.58</v>
      </c>
      <c r="H410" s="4">
        <v>0.5</v>
      </c>
      <c r="I410" s="4"/>
      <c r="J410" s="4"/>
      <c r="K410" s="4"/>
      <c r="L410" s="255"/>
      <c r="M410" s="258"/>
      <c r="N410" s="112">
        <v>0.82</v>
      </c>
      <c r="O410" s="67"/>
      <c r="P410" s="67"/>
      <c r="Q410" s="118">
        <f t="shared" si="137"/>
        <v>1.56</v>
      </c>
      <c r="R410" s="114">
        <v>0.78</v>
      </c>
      <c r="S410" s="114">
        <v>0.55</v>
      </c>
      <c r="T410" s="114">
        <v>0.23</v>
      </c>
    </row>
    <row r="411" spans="1:20" s="166" customFormat="1" ht="22.5" customHeight="1" thickBot="1">
      <c r="A411" s="277"/>
      <c r="B411" s="291"/>
      <c r="C411" s="279"/>
      <c r="D411" s="40">
        <v>2014</v>
      </c>
      <c r="E411" s="4">
        <f t="shared" si="138"/>
        <v>10.8</v>
      </c>
      <c r="F411" s="4">
        <v>7.21</v>
      </c>
      <c r="G411" s="4">
        <v>3.09</v>
      </c>
      <c r="H411" s="4">
        <v>0.5</v>
      </c>
      <c r="I411" s="4"/>
      <c r="J411" s="4"/>
      <c r="K411" s="4"/>
      <c r="L411" s="256"/>
      <c r="M411" s="259"/>
      <c r="N411" s="112">
        <v>0.97</v>
      </c>
      <c r="O411" s="67"/>
      <c r="P411" s="67"/>
      <c r="Q411" s="118">
        <f t="shared" si="137"/>
        <v>1.6280000000000001</v>
      </c>
      <c r="R411" s="114">
        <v>0.94</v>
      </c>
      <c r="S411" s="114">
        <v>0.66</v>
      </c>
      <c r="T411" s="114">
        <v>0.028</v>
      </c>
    </row>
    <row r="412" spans="1:20" s="165" customFormat="1" ht="20.25" customHeight="1">
      <c r="A412" s="277">
        <v>44</v>
      </c>
      <c r="B412" s="291" t="s">
        <v>126</v>
      </c>
      <c r="C412" s="279"/>
      <c r="D412" s="139" t="s">
        <v>24</v>
      </c>
      <c r="E412" s="4">
        <f t="shared" si="138"/>
        <v>40.7</v>
      </c>
      <c r="F412" s="5">
        <f aca="true" t="shared" si="140" ref="F412:K412">SUM(F413:F417)</f>
        <v>23.450000000000003</v>
      </c>
      <c r="G412" s="5">
        <f t="shared" si="140"/>
        <v>10.05</v>
      </c>
      <c r="H412" s="5">
        <f t="shared" si="140"/>
        <v>5.999999999999999</v>
      </c>
      <c r="I412" s="5">
        <f t="shared" si="140"/>
        <v>1.2</v>
      </c>
      <c r="J412" s="5">
        <f t="shared" si="140"/>
        <v>0</v>
      </c>
      <c r="K412" s="5">
        <f t="shared" si="140"/>
        <v>0</v>
      </c>
      <c r="L412" s="254" t="s">
        <v>155</v>
      </c>
      <c r="M412" s="257" t="s">
        <v>160</v>
      </c>
      <c r="N412" s="1">
        <f>SUM(N413:N417)</f>
        <v>3.67</v>
      </c>
      <c r="O412" s="5">
        <f>SUM(O413:O417)</f>
        <v>0</v>
      </c>
      <c r="P412" s="65"/>
      <c r="Q412" s="118">
        <f t="shared" si="137"/>
        <v>6.09</v>
      </c>
      <c r="R412" s="1">
        <f>SUM(R413:R417)</f>
        <v>3.05</v>
      </c>
      <c r="S412" s="1">
        <f>SUM(S413:S417)</f>
        <v>2.13</v>
      </c>
      <c r="T412" s="1">
        <f>SUM(T413:T417)</f>
        <v>0.9099999999999999</v>
      </c>
    </row>
    <row r="413" spans="1:20" s="166" customFormat="1" ht="18" customHeight="1">
      <c r="A413" s="277"/>
      <c r="B413" s="291"/>
      <c r="C413" s="279"/>
      <c r="D413" s="40">
        <v>2010</v>
      </c>
      <c r="E413" s="4">
        <f t="shared" si="138"/>
        <v>0</v>
      </c>
      <c r="F413" s="4"/>
      <c r="G413" s="4"/>
      <c r="H413" s="4"/>
      <c r="I413" s="4"/>
      <c r="J413" s="4"/>
      <c r="K413" s="4"/>
      <c r="L413" s="255"/>
      <c r="M413" s="258"/>
      <c r="N413" s="112"/>
      <c r="O413" s="67"/>
      <c r="P413" s="67"/>
      <c r="Q413" s="118">
        <f t="shared" si="137"/>
        <v>0</v>
      </c>
      <c r="R413" s="114"/>
      <c r="S413" s="114"/>
      <c r="T413" s="114"/>
    </row>
    <row r="414" spans="1:20" s="166" customFormat="1" ht="15">
      <c r="A414" s="277"/>
      <c r="B414" s="291"/>
      <c r="C414" s="279"/>
      <c r="D414" s="40">
        <v>2011</v>
      </c>
      <c r="E414" s="4">
        <f t="shared" si="138"/>
        <v>5.3</v>
      </c>
      <c r="F414" s="4"/>
      <c r="G414" s="4"/>
      <c r="H414" s="4">
        <v>4.1</v>
      </c>
      <c r="I414" s="4">
        <v>1.2</v>
      </c>
      <c r="J414" s="4"/>
      <c r="K414" s="4"/>
      <c r="L414" s="255"/>
      <c r="M414" s="258"/>
      <c r="N414" s="112">
        <v>0.48</v>
      </c>
      <c r="O414" s="67"/>
      <c r="P414" s="67"/>
      <c r="Q414" s="118">
        <f t="shared" si="137"/>
        <v>0</v>
      </c>
      <c r="R414" s="114"/>
      <c r="S414" s="114"/>
      <c r="T414" s="114"/>
    </row>
    <row r="415" spans="1:20" s="166" customFormat="1" ht="15">
      <c r="A415" s="277"/>
      <c r="B415" s="291"/>
      <c r="C415" s="279"/>
      <c r="D415" s="40">
        <v>2012</v>
      </c>
      <c r="E415" s="4">
        <f t="shared" si="138"/>
        <v>12.1</v>
      </c>
      <c r="F415" s="4">
        <v>8.05</v>
      </c>
      <c r="G415" s="4">
        <v>3.45</v>
      </c>
      <c r="H415" s="4">
        <v>0.6</v>
      </c>
      <c r="I415" s="4"/>
      <c r="J415" s="4"/>
      <c r="K415" s="4"/>
      <c r="L415" s="255"/>
      <c r="M415" s="258"/>
      <c r="N415" s="112">
        <v>1.09</v>
      </c>
      <c r="O415" s="67"/>
      <c r="P415" s="67"/>
      <c r="Q415" s="118">
        <f t="shared" si="137"/>
        <v>2.09</v>
      </c>
      <c r="R415" s="114">
        <v>1.05</v>
      </c>
      <c r="S415" s="114">
        <v>0.73</v>
      </c>
      <c r="T415" s="114">
        <v>0.31</v>
      </c>
    </row>
    <row r="416" spans="1:20" s="166" customFormat="1" ht="14.25" customHeight="1">
      <c r="A416" s="277"/>
      <c r="B416" s="291"/>
      <c r="C416" s="279"/>
      <c r="D416" s="40">
        <v>2013</v>
      </c>
      <c r="E416" s="4">
        <f t="shared" si="138"/>
        <v>11.299999999999999</v>
      </c>
      <c r="F416" s="4">
        <v>7.49</v>
      </c>
      <c r="G416" s="4">
        <v>3.21</v>
      </c>
      <c r="H416" s="4">
        <v>0.6</v>
      </c>
      <c r="I416" s="4"/>
      <c r="J416" s="4"/>
      <c r="K416" s="4"/>
      <c r="L416" s="255"/>
      <c r="M416" s="258"/>
      <c r="N416" s="112">
        <v>1.02</v>
      </c>
      <c r="O416" s="67"/>
      <c r="P416" s="67"/>
      <c r="Q416" s="118">
        <f t="shared" si="137"/>
        <v>1.94</v>
      </c>
      <c r="R416" s="114">
        <v>0.97</v>
      </c>
      <c r="S416" s="114">
        <v>0.68</v>
      </c>
      <c r="T416" s="114">
        <v>0.29</v>
      </c>
    </row>
    <row r="417" spans="1:20" s="166" customFormat="1" ht="33" customHeight="1" thickBot="1">
      <c r="A417" s="277"/>
      <c r="B417" s="291"/>
      <c r="C417" s="279"/>
      <c r="D417" s="40">
        <v>2014</v>
      </c>
      <c r="E417" s="4">
        <f t="shared" si="138"/>
        <v>12</v>
      </c>
      <c r="F417" s="4">
        <v>7.91</v>
      </c>
      <c r="G417" s="4">
        <v>3.39</v>
      </c>
      <c r="H417" s="4">
        <v>0.7</v>
      </c>
      <c r="I417" s="4"/>
      <c r="J417" s="4"/>
      <c r="K417" s="4"/>
      <c r="L417" s="256"/>
      <c r="M417" s="259"/>
      <c r="N417" s="112">
        <v>1.08</v>
      </c>
      <c r="O417" s="67"/>
      <c r="P417" s="67"/>
      <c r="Q417" s="118">
        <f t="shared" si="137"/>
        <v>2.06</v>
      </c>
      <c r="R417" s="114">
        <v>1.03</v>
      </c>
      <c r="S417" s="114">
        <v>0.72</v>
      </c>
      <c r="T417" s="114">
        <v>0.31</v>
      </c>
    </row>
    <row r="418" spans="1:20" s="165" customFormat="1" ht="20.25" customHeight="1">
      <c r="A418" s="277">
        <v>45</v>
      </c>
      <c r="B418" s="291" t="s">
        <v>127</v>
      </c>
      <c r="C418" s="279"/>
      <c r="D418" s="139" t="s">
        <v>24</v>
      </c>
      <c r="E418" s="4">
        <f t="shared" si="138"/>
        <v>4.700000000000001</v>
      </c>
      <c r="F418" s="5">
        <f aca="true" t="shared" si="141" ref="F418:K418">SUM(F419:F423)</f>
        <v>2.24</v>
      </c>
      <c r="G418" s="5">
        <f t="shared" si="141"/>
        <v>0.96</v>
      </c>
      <c r="H418" s="5">
        <f t="shared" si="141"/>
        <v>1.1</v>
      </c>
      <c r="I418" s="5">
        <f t="shared" si="141"/>
        <v>0.4</v>
      </c>
      <c r="J418" s="5">
        <f t="shared" si="141"/>
        <v>0</v>
      </c>
      <c r="K418" s="5">
        <f t="shared" si="141"/>
        <v>0</v>
      </c>
      <c r="L418" s="254" t="s">
        <v>155</v>
      </c>
      <c r="M418" s="257" t="s">
        <v>161</v>
      </c>
      <c r="N418" s="1">
        <f>SUM(N419:N423)</f>
        <v>0.42000000000000004</v>
      </c>
      <c r="O418" s="5">
        <f>SUM(O419:O423)</f>
        <v>0</v>
      </c>
      <c r="P418" s="65"/>
      <c r="Q418" s="118">
        <f t="shared" si="137"/>
        <v>0.58</v>
      </c>
      <c r="R418" s="1">
        <f>SUM(R419:R423)</f>
        <v>0.29</v>
      </c>
      <c r="S418" s="1">
        <f>SUM(S419:S423)</f>
        <v>0.2</v>
      </c>
      <c r="T418" s="1">
        <f>SUM(T419:T423)</f>
        <v>0.09</v>
      </c>
    </row>
    <row r="419" spans="1:20" s="166" customFormat="1" ht="18" customHeight="1">
      <c r="A419" s="277"/>
      <c r="B419" s="291"/>
      <c r="C419" s="279"/>
      <c r="D419" s="40">
        <v>2010</v>
      </c>
      <c r="E419" s="4">
        <f t="shared" si="138"/>
        <v>0</v>
      </c>
      <c r="F419" s="4"/>
      <c r="G419" s="4"/>
      <c r="H419" s="4"/>
      <c r="I419" s="4"/>
      <c r="J419" s="4"/>
      <c r="K419" s="4"/>
      <c r="L419" s="255"/>
      <c r="M419" s="258"/>
      <c r="N419" s="112"/>
      <c r="O419" s="67"/>
      <c r="P419" s="67"/>
      <c r="Q419" s="118">
        <f t="shared" si="137"/>
        <v>0</v>
      </c>
      <c r="R419" s="114"/>
      <c r="S419" s="114"/>
      <c r="T419" s="114"/>
    </row>
    <row r="420" spans="1:20" s="166" customFormat="1" ht="15">
      <c r="A420" s="277"/>
      <c r="B420" s="291"/>
      <c r="C420" s="279"/>
      <c r="D420" s="40">
        <v>2011</v>
      </c>
      <c r="E420" s="4">
        <f t="shared" si="138"/>
        <v>0</v>
      </c>
      <c r="F420" s="4"/>
      <c r="G420" s="4"/>
      <c r="H420" s="4"/>
      <c r="I420" s="4"/>
      <c r="J420" s="4"/>
      <c r="K420" s="4"/>
      <c r="L420" s="255"/>
      <c r="M420" s="258"/>
      <c r="N420" s="112"/>
      <c r="O420" s="67"/>
      <c r="P420" s="67"/>
      <c r="Q420" s="118">
        <f t="shared" si="137"/>
        <v>0</v>
      </c>
      <c r="R420" s="114"/>
      <c r="S420" s="114"/>
      <c r="T420" s="114"/>
    </row>
    <row r="421" spans="1:20" s="166" customFormat="1" ht="15">
      <c r="A421" s="277"/>
      <c r="B421" s="291"/>
      <c r="C421" s="279"/>
      <c r="D421" s="40">
        <v>2012</v>
      </c>
      <c r="E421" s="4">
        <f t="shared" si="138"/>
        <v>0</v>
      </c>
      <c r="F421" s="4"/>
      <c r="G421" s="4"/>
      <c r="H421" s="4"/>
      <c r="I421" s="4"/>
      <c r="J421" s="4"/>
      <c r="K421" s="4"/>
      <c r="L421" s="255"/>
      <c r="M421" s="258"/>
      <c r="N421" s="112"/>
      <c r="O421" s="67"/>
      <c r="P421" s="67"/>
      <c r="Q421" s="118">
        <f t="shared" si="137"/>
        <v>0</v>
      </c>
      <c r="R421" s="114"/>
      <c r="S421" s="114"/>
      <c r="T421" s="114"/>
    </row>
    <row r="422" spans="1:20" s="166" customFormat="1" ht="14.25" customHeight="1">
      <c r="A422" s="277"/>
      <c r="B422" s="291"/>
      <c r="C422" s="279"/>
      <c r="D422" s="40">
        <v>2013</v>
      </c>
      <c r="E422" s="4">
        <f t="shared" si="138"/>
        <v>1</v>
      </c>
      <c r="F422" s="4"/>
      <c r="G422" s="4"/>
      <c r="H422" s="4">
        <v>0.6</v>
      </c>
      <c r="I422" s="4">
        <v>0.4</v>
      </c>
      <c r="J422" s="4"/>
      <c r="K422" s="4"/>
      <c r="L422" s="255"/>
      <c r="M422" s="258"/>
      <c r="N422" s="112">
        <v>0.09</v>
      </c>
      <c r="O422" s="67"/>
      <c r="P422" s="67"/>
      <c r="Q422" s="118">
        <f t="shared" si="137"/>
        <v>0</v>
      </c>
      <c r="R422" s="114"/>
      <c r="S422" s="114"/>
      <c r="T422" s="114"/>
    </row>
    <row r="423" spans="1:20" s="166" customFormat="1" ht="63.75" customHeight="1" thickBot="1">
      <c r="A423" s="277"/>
      <c r="B423" s="291"/>
      <c r="C423" s="279"/>
      <c r="D423" s="40">
        <v>2014</v>
      </c>
      <c r="E423" s="4">
        <f t="shared" si="138"/>
        <v>3.7</v>
      </c>
      <c r="F423" s="4">
        <v>2.24</v>
      </c>
      <c r="G423" s="4">
        <v>0.96</v>
      </c>
      <c r="H423" s="4">
        <v>0.5</v>
      </c>
      <c r="I423" s="4"/>
      <c r="J423" s="4"/>
      <c r="K423" s="4"/>
      <c r="L423" s="256"/>
      <c r="M423" s="259"/>
      <c r="N423" s="112">
        <v>0.33</v>
      </c>
      <c r="O423" s="67"/>
      <c r="P423" s="67"/>
      <c r="Q423" s="118">
        <f t="shared" si="137"/>
        <v>0.58</v>
      </c>
      <c r="R423" s="114">
        <v>0.29</v>
      </c>
      <c r="S423" s="114">
        <v>0.2</v>
      </c>
      <c r="T423" s="114">
        <v>0.09</v>
      </c>
    </row>
    <row r="424" spans="1:20" s="165" customFormat="1" ht="20.25" customHeight="1">
      <c r="A424" s="277">
        <v>46</v>
      </c>
      <c r="B424" s="291" t="s">
        <v>128</v>
      </c>
      <c r="C424" s="279"/>
      <c r="D424" s="139" t="s">
        <v>24</v>
      </c>
      <c r="E424" s="4">
        <f t="shared" si="138"/>
        <v>6.5</v>
      </c>
      <c r="F424" s="5">
        <f aca="true" t="shared" si="142" ref="F424:K424">SUM(F425:F429)</f>
        <v>0</v>
      </c>
      <c r="G424" s="5">
        <f t="shared" si="142"/>
        <v>0</v>
      </c>
      <c r="H424" s="5">
        <f t="shared" si="142"/>
        <v>1</v>
      </c>
      <c r="I424" s="5">
        <f t="shared" si="142"/>
        <v>5.5</v>
      </c>
      <c r="J424" s="5">
        <f t="shared" si="142"/>
        <v>0</v>
      </c>
      <c r="K424" s="5">
        <f t="shared" si="142"/>
        <v>0</v>
      </c>
      <c r="L424" s="254" t="s">
        <v>155</v>
      </c>
      <c r="M424" s="257" t="s">
        <v>162</v>
      </c>
      <c r="N424" s="1">
        <f>SUM(N425:N429)</f>
        <v>0.59</v>
      </c>
      <c r="O424" s="5">
        <f>SUM(O425:O429)</f>
        <v>0</v>
      </c>
      <c r="P424" s="65"/>
      <c r="Q424" s="91">
        <f t="shared" si="137"/>
        <v>0</v>
      </c>
      <c r="R424" s="2">
        <f>SUM(R425:R429)</f>
        <v>0</v>
      </c>
      <c r="S424" s="2">
        <f>SUM(S425:S429)</f>
        <v>0</v>
      </c>
      <c r="T424" s="2">
        <f>SUM(T425:T429)</f>
        <v>0</v>
      </c>
    </row>
    <row r="425" spans="1:20" s="166" customFormat="1" ht="18" customHeight="1">
      <c r="A425" s="277"/>
      <c r="B425" s="291"/>
      <c r="C425" s="279"/>
      <c r="D425" s="40">
        <v>2010</v>
      </c>
      <c r="E425" s="4">
        <f t="shared" si="138"/>
        <v>6.5</v>
      </c>
      <c r="F425" s="4"/>
      <c r="G425" s="4"/>
      <c r="H425" s="4">
        <v>1</v>
      </c>
      <c r="I425" s="4">
        <v>5.5</v>
      </c>
      <c r="J425" s="4"/>
      <c r="K425" s="4"/>
      <c r="L425" s="255"/>
      <c r="M425" s="258"/>
      <c r="N425" s="112">
        <v>0.59</v>
      </c>
      <c r="O425" s="67"/>
      <c r="P425" s="67"/>
      <c r="Q425" s="91">
        <f t="shared" si="137"/>
        <v>0</v>
      </c>
      <c r="R425" s="93"/>
      <c r="S425" s="93"/>
      <c r="T425" s="93"/>
    </row>
    <row r="426" spans="1:20" s="166" customFormat="1" ht="15">
      <c r="A426" s="277"/>
      <c r="B426" s="291"/>
      <c r="C426" s="279"/>
      <c r="D426" s="40">
        <v>2011</v>
      </c>
      <c r="E426" s="4">
        <f t="shared" si="138"/>
        <v>0</v>
      </c>
      <c r="F426" s="4"/>
      <c r="G426" s="4"/>
      <c r="H426" s="4"/>
      <c r="I426" s="4"/>
      <c r="J426" s="4"/>
      <c r="K426" s="4"/>
      <c r="L426" s="255"/>
      <c r="M426" s="258"/>
      <c r="N426" s="112"/>
      <c r="O426" s="67"/>
      <c r="P426" s="67"/>
      <c r="Q426" s="91">
        <f t="shared" si="137"/>
        <v>0</v>
      </c>
      <c r="R426" s="93"/>
      <c r="S426" s="93"/>
      <c r="T426" s="93"/>
    </row>
    <row r="427" spans="1:20" s="166" customFormat="1" ht="15">
      <c r="A427" s="277"/>
      <c r="B427" s="291"/>
      <c r="C427" s="279"/>
      <c r="D427" s="40">
        <v>2012</v>
      </c>
      <c r="E427" s="4">
        <f t="shared" si="138"/>
        <v>0</v>
      </c>
      <c r="F427" s="4"/>
      <c r="G427" s="4"/>
      <c r="H427" s="4"/>
      <c r="I427" s="4"/>
      <c r="J427" s="4"/>
      <c r="K427" s="4"/>
      <c r="L427" s="255"/>
      <c r="M427" s="258"/>
      <c r="N427" s="112"/>
      <c r="O427" s="67"/>
      <c r="P427" s="67"/>
      <c r="Q427" s="91">
        <f t="shared" si="137"/>
        <v>0</v>
      </c>
      <c r="R427" s="93"/>
      <c r="S427" s="93"/>
      <c r="T427" s="93"/>
    </row>
    <row r="428" spans="1:20" s="166" customFormat="1" ht="14.25" customHeight="1">
      <c r="A428" s="277"/>
      <c r="B428" s="291"/>
      <c r="C428" s="279"/>
      <c r="D428" s="40">
        <v>2013</v>
      </c>
      <c r="E428" s="4">
        <f t="shared" si="138"/>
        <v>0</v>
      </c>
      <c r="F428" s="4"/>
      <c r="G428" s="4"/>
      <c r="H428" s="4"/>
      <c r="I428" s="4"/>
      <c r="J428" s="4"/>
      <c r="K428" s="4"/>
      <c r="L428" s="255"/>
      <c r="M428" s="258"/>
      <c r="N428" s="112"/>
      <c r="O428" s="67"/>
      <c r="P428" s="67"/>
      <c r="Q428" s="91">
        <f t="shared" si="137"/>
        <v>0</v>
      </c>
      <c r="R428" s="93"/>
      <c r="S428" s="93"/>
      <c r="T428" s="93"/>
    </row>
    <row r="429" spans="1:20" s="166" customFormat="1" ht="58.5" customHeight="1" thickBot="1">
      <c r="A429" s="277"/>
      <c r="B429" s="291"/>
      <c r="C429" s="279"/>
      <c r="D429" s="40">
        <v>2014</v>
      </c>
      <c r="E429" s="4">
        <f t="shared" si="138"/>
        <v>0</v>
      </c>
      <c r="F429" s="4"/>
      <c r="G429" s="4"/>
      <c r="H429" s="4"/>
      <c r="I429" s="4"/>
      <c r="J429" s="4"/>
      <c r="K429" s="4"/>
      <c r="L429" s="256"/>
      <c r="M429" s="259"/>
      <c r="N429" s="112"/>
      <c r="O429" s="67"/>
      <c r="P429" s="67"/>
      <c r="Q429" s="91">
        <f t="shared" si="137"/>
        <v>0</v>
      </c>
      <c r="R429" s="93"/>
      <c r="S429" s="93"/>
      <c r="T429" s="93"/>
    </row>
    <row r="430" spans="1:20" s="165" customFormat="1" ht="20.25" customHeight="1">
      <c r="A430" s="277">
        <v>47</v>
      </c>
      <c r="B430" s="291" t="s">
        <v>129</v>
      </c>
      <c r="C430" s="279" t="s">
        <v>130</v>
      </c>
      <c r="D430" s="139" t="s">
        <v>24</v>
      </c>
      <c r="E430" s="4">
        <f t="shared" si="138"/>
        <v>19.1</v>
      </c>
      <c r="F430" s="5">
        <f aca="true" t="shared" si="143" ref="F430:K430">SUM(F431:F435)</f>
        <v>12.11</v>
      </c>
      <c r="G430" s="5">
        <f t="shared" si="143"/>
        <v>5.19</v>
      </c>
      <c r="H430" s="5">
        <f t="shared" si="143"/>
        <v>1.6</v>
      </c>
      <c r="I430" s="5">
        <f t="shared" si="143"/>
        <v>0.2</v>
      </c>
      <c r="J430" s="5">
        <f t="shared" si="143"/>
        <v>0</v>
      </c>
      <c r="K430" s="5">
        <f t="shared" si="143"/>
        <v>0</v>
      </c>
      <c r="L430" s="254" t="s">
        <v>155</v>
      </c>
      <c r="M430" s="257" t="s">
        <v>163</v>
      </c>
      <c r="N430" s="1">
        <f>SUM(N431:N435)</f>
        <v>1.72</v>
      </c>
      <c r="O430" s="5">
        <f>SUM(O431:O435)</f>
        <v>0</v>
      </c>
      <c r="P430" s="65"/>
      <c r="Q430" s="118">
        <f t="shared" si="137"/>
        <v>3.1399999999999997</v>
      </c>
      <c r="R430" s="1">
        <f>SUM(R431:R435)</f>
        <v>1.57</v>
      </c>
      <c r="S430" s="1">
        <f>SUM(S431:S435)</f>
        <v>1.1</v>
      </c>
      <c r="T430" s="1">
        <f>SUM(T431:T435)</f>
        <v>0.47</v>
      </c>
    </row>
    <row r="431" spans="1:20" s="166" customFormat="1" ht="18" customHeight="1">
      <c r="A431" s="277"/>
      <c r="B431" s="291"/>
      <c r="C431" s="279"/>
      <c r="D431" s="40">
        <v>2010</v>
      </c>
      <c r="E431" s="4">
        <f t="shared" si="138"/>
        <v>0</v>
      </c>
      <c r="F431" s="4"/>
      <c r="G431" s="4"/>
      <c r="H431" s="4"/>
      <c r="I431" s="4"/>
      <c r="J431" s="4"/>
      <c r="K431" s="4"/>
      <c r="L431" s="255"/>
      <c r="M431" s="258"/>
      <c r="N431" s="112"/>
      <c r="O431" s="67"/>
      <c r="P431" s="67"/>
      <c r="Q431" s="118">
        <f t="shared" si="137"/>
        <v>0</v>
      </c>
      <c r="R431" s="114"/>
      <c r="S431" s="114"/>
      <c r="T431" s="114"/>
    </row>
    <row r="432" spans="1:20" s="166" customFormat="1" ht="15">
      <c r="A432" s="277"/>
      <c r="B432" s="291"/>
      <c r="C432" s="279"/>
      <c r="D432" s="40">
        <v>2011</v>
      </c>
      <c r="E432" s="4">
        <f t="shared" si="138"/>
        <v>0.8</v>
      </c>
      <c r="F432" s="4"/>
      <c r="G432" s="4"/>
      <c r="H432" s="4">
        <v>0.6</v>
      </c>
      <c r="I432" s="4">
        <v>0.2</v>
      </c>
      <c r="J432" s="4"/>
      <c r="K432" s="4"/>
      <c r="L432" s="255"/>
      <c r="M432" s="258"/>
      <c r="N432" s="112">
        <v>0.07</v>
      </c>
      <c r="O432" s="67"/>
      <c r="P432" s="67"/>
      <c r="Q432" s="118">
        <f t="shared" si="137"/>
        <v>0</v>
      </c>
      <c r="R432" s="114"/>
      <c r="S432" s="114"/>
      <c r="T432" s="114"/>
    </row>
    <row r="433" spans="1:20" s="166" customFormat="1" ht="15">
      <c r="A433" s="277"/>
      <c r="B433" s="291"/>
      <c r="C433" s="279"/>
      <c r="D433" s="40">
        <v>2012</v>
      </c>
      <c r="E433" s="4">
        <f t="shared" si="138"/>
        <v>18.3</v>
      </c>
      <c r="F433" s="4">
        <v>12.11</v>
      </c>
      <c r="G433" s="4">
        <v>5.19</v>
      </c>
      <c r="H433" s="4">
        <v>1</v>
      </c>
      <c r="I433" s="4"/>
      <c r="J433" s="4"/>
      <c r="K433" s="4"/>
      <c r="L433" s="255"/>
      <c r="M433" s="258"/>
      <c r="N433" s="112">
        <v>1.65</v>
      </c>
      <c r="O433" s="67"/>
      <c r="P433" s="67"/>
      <c r="Q433" s="118">
        <f t="shared" si="137"/>
        <v>3.1399999999999997</v>
      </c>
      <c r="R433" s="114">
        <v>1.57</v>
      </c>
      <c r="S433" s="114">
        <v>1.1</v>
      </c>
      <c r="T433" s="114">
        <v>0.47</v>
      </c>
    </row>
    <row r="434" spans="1:20" s="166" customFormat="1" ht="14.25" customHeight="1">
      <c r="A434" s="277"/>
      <c r="B434" s="291"/>
      <c r="C434" s="279"/>
      <c r="D434" s="40">
        <v>2013</v>
      </c>
      <c r="E434" s="4">
        <f t="shared" si="138"/>
        <v>0</v>
      </c>
      <c r="F434" s="4"/>
      <c r="G434" s="4"/>
      <c r="H434" s="4"/>
      <c r="I434" s="4"/>
      <c r="J434" s="4"/>
      <c r="K434" s="4"/>
      <c r="L434" s="255"/>
      <c r="M434" s="258"/>
      <c r="N434" s="112"/>
      <c r="O434" s="67"/>
      <c r="P434" s="67"/>
      <c r="Q434" s="118">
        <f t="shared" si="137"/>
        <v>0</v>
      </c>
      <c r="R434" s="114"/>
      <c r="S434" s="114"/>
      <c r="T434" s="114"/>
    </row>
    <row r="435" spans="1:20" s="166" customFormat="1" ht="33.75" customHeight="1" thickBot="1">
      <c r="A435" s="277"/>
      <c r="B435" s="291"/>
      <c r="C435" s="279"/>
      <c r="D435" s="40">
        <v>2014</v>
      </c>
      <c r="E435" s="4">
        <f t="shared" si="138"/>
        <v>0</v>
      </c>
      <c r="F435" s="4"/>
      <c r="G435" s="4"/>
      <c r="H435" s="4"/>
      <c r="I435" s="4"/>
      <c r="J435" s="4"/>
      <c r="K435" s="4"/>
      <c r="L435" s="256"/>
      <c r="M435" s="259"/>
      <c r="N435" s="112"/>
      <c r="O435" s="67"/>
      <c r="P435" s="67"/>
      <c r="Q435" s="118">
        <f t="shared" si="137"/>
        <v>0</v>
      </c>
      <c r="R435" s="114"/>
      <c r="S435" s="114"/>
      <c r="T435" s="114"/>
    </row>
    <row r="436" spans="1:20" s="165" customFormat="1" ht="20.25" customHeight="1">
      <c r="A436" s="277">
        <v>48</v>
      </c>
      <c r="B436" s="291" t="s">
        <v>131</v>
      </c>
      <c r="C436" s="279"/>
      <c r="D436" s="139" t="s">
        <v>24</v>
      </c>
      <c r="E436" s="4">
        <f t="shared" si="138"/>
        <v>4.3</v>
      </c>
      <c r="F436" s="5">
        <f aca="true" t="shared" si="144" ref="F436:K436">SUM(F437:F441)</f>
        <v>2.1</v>
      </c>
      <c r="G436" s="5">
        <f t="shared" si="144"/>
        <v>0.9</v>
      </c>
      <c r="H436" s="5">
        <f t="shared" si="144"/>
        <v>1.1</v>
      </c>
      <c r="I436" s="5">
        <f t="shared" si="144"/>
        <v>0.2</v>
      </c>
      <c r="J436" s="5">
        <f t="shared" si="144"/>
        <v>0</v>
      </c>
      <c r="K436" s="5">
        <f t="shared" si="144"/>
        <v>0</v>
      </c>
      <c r="L436" s="254" t="s">
        <v>155</v>
      </c>
      <c r="M436" s="257" t="s">
        <v>164</v>
      </c>
      <c r="N436" s="1">
        <f>SUM(N437:N441)</f>
        <v>0.39</v>
      </c>
      <c r="O436" s="5">
        <f>SUM(O437:O441)</f>
        <v>0</v>
      </c>
      <c r="P436" s="65"/>
      <c r="Q436" s="118">
        <f t="shared" si="137"/>
        <v>0.54</v>
      </c>
      <c r="R436" s="1">
        <f>SUM(R437:R441)</f>
        <v>0.27</v>
      </c>
      <c r="S436" s="1">
        <f>SUM(S437:S441)</f>
        <v>0.19</v>
      </c>
      <c r="T436" s="1">
        <f>SUM(T437:T441)</f>
        <v>0.08</v>
      </c>
    </row>
    <row r="437" spans="1:20" s="166" customFormat="1" ht="18" customHeight="1">
      <c r="A437" s="277"/>
      <c r="B437" s="291"/>
      <c r="C437" s="279"/>
      <c r="D437" s="40">
        <v>2010</v>
      </c>
      <c r="E437" s="4">
        <f t="shared" si="138"/>
        <v>0</v>
      </c>
      <c r="F437" s="4"/>
      <c r="G437" s="4"/>
      <c r="H437" s="4"/>
      <c r="I437" s="4"/>
      <c r="J437" s="4"/>
      <c r="K437" s="4"/>
      <c r="L437" s="255"/>
      <c r="M437" s="258"/>
      <c r="N437" s="112"/>
      <c r="O437" s="67"/>
      <c r="P437" s="67"/>
      <c r="Q437" s="118">
        <f t="shared" si="137"/>
        <v>0</v>
      </c>
      <c r="R437" s="114"/>
      <c r="S437" s="114"/>
      <c r="T437" s="114"/>
    </row>
    <row r="438" spans="1:20" s="166" customFormat="1" ht="15">
      <c r="A438" s="277"/>
      <c r="B438" s="291"/>
      <c r="C438" s="279"/>
      <c r="D438" s="40">
        <v>2011</v>
      </c>
      <c r="E438" s="4">
        <f t="shared" si="138"/>
        <v>0</v>
      </c>
      <c r="F438" s="4"/>
      <c r="G438" s="4"/>
      <c r="H438" s="4"/>
      <c r="I438" s="4"/>
      <c r="J438" s="4"/>
      <c r="K438" s="4"/>
      <c r="L438" s="255"/>
      <c r="M438" s="258"/>
      <c r="N438" s="112"/>
      <c r="O438" s="67"/>
      <c r="P438" s="67"/>
      <c r="Q438" s="118">
        <f t="shared" si="137"/>
        <v>0</v>
      </c>
      <c r="R438" s="114"/>
      <c r="S438" s="114"/>
      <c r="T438" s="114"/>
    </row>
    <row r="439" spans="1:20" s="166" customFormat="1" ht="15">
      <c r="A439" s="277"/>
      <c r="B439" s="291"/>
      <c r="C439" s="279"/>
      <c r="D439" s="40">
        <v>2012</v>
      </c>
      <c r="E439" s="4">
        <f t="shared" si="138"/>
        <v>0</v>
      </c>
      <c r="F439" s="4"/>
      <c r="G439" s="4"/>
      <c r="H439" s="4"/>
      <c r="I439" s="4"/>
      <c r="J439" s="4"/>
      <c r="K439" s="4"/>
      <c r="L439" s="255"/>
      <c r="M439" s="258"/>
      <c r="N439" s="112"/>
      <c r="O439" s="67"/>
      <c r="P439" s="67"/>
      <c r="Q439" s="118">
        <f t="shared" si="137"/>
        <v>0</v>
      </c>
      <c r="R439" s="114"/>
      <c r="S439" s="114"/>
      <c r="T439" s="114"/>
    </row>
    <row r="440" spans="1:20" s="166" customFormat="1" ht="14.25" customHeight="1">
      <c r="A440" s="277"/>
      <c r="B440" s="291"/>
      <c r="C440" s="279"/>
      <c r="D440" s="40">
        <v>2013</v>
      </c>
      <c r="E440" s="4">
        <f t="shared" si="138"/>
        <v>0.8</v>
      </c>
      <c r="F440" s="4"/>
      <c r="G440" s="4"/>
      <c r="H440" s="4">
        <v>0.6</v>
      </c>
      <c r="I440" s="4">
        <v>0.2</v>
      </c>
      <c r="J440" s="4"/>
      <c r="K440" s="4"/>
      <c r="L440" s="255"/>
      <c r="M440" s="258"/>
      <c r="N440" s="112">
        <v>0.07</v>
      </c>
      <c r="O440" s="67"/>
      <c r="P440" s="67"/>
      <c r="Q440" s="118">
        <f t="shared" si="137"/>
        <v>0</v>
      </c>
      <c r="R440" s="114"/>
      <c r="S440" s="114"/>
      <c r="T440" s="114"/>
    </row>
    <row r="441" spans="1:20" s="166" customFormat="1" ht="15.75" thickBot="1">
      <c r="A441" s="277"/>
      <c r="B441" s="291"/>
      <c r="C441" s="279"/>
      <c r="D441" s="40">
        <v>2014</v>
      </c>
      <c r="E441" s="4">
        <f t="shared" si="138"/>
        <v>3.5</v>
      </c>
      <c r="F441" s="4">
        <v>2.1</v>
      </c>
      <c r="G441" s="4">
        <v>0.9</v>
      </c>
      <c r="H441" s="4">
        <v>0.5</v>
      </c>
      <c r="I441" s="4"/>
      <c r="J441" s="4"/>
      <c r="K441" s="4"/>
      <c r="L441" s="256"/>
      <c r="M441" s="259"/>
      <c r="N441" s="112">
        <v>0.32</v>
      </c>
      <c r="O441" s="67"/>
      <c r="P441" s="67"/>
      <c r="Q441" s="118">
        <f t="shared" si="137"/>
        <v>0.54</v>
      </c>
      <c r="R441" s="114">
        <v>0.27</v>
      </c>
      <c r="S441" s="114">
        <v>0.19</v>
      </c>
      <c r="T441" s="114">
        <v>0.08</v>
      </c>
    </row>
    <row r="442" spans="1:20" s="165" customFormat="1" ht="20.25" customHeight="1">
      <c r="A442" s="277">
        <v>49</v>
      </c>
      <c r="B442" s="291" t="s">
        <v>132</v>
      </c>
      <c r="C442" s="279"/>
      <c r="D442" s="139" t="s">
        <v>24</v>
      </c>
      <c r="E442" s="4">
        <f t="shared" si="138"/>
        <v>1.8</v>
      </c>
      <c r="F442" s="5">
        <f aca="true" t="shared" si="145" ref="F442:K442">SUM(F443:F447)</f>
        <v>0.7</v>
      </c>
      <c r="G442" s="5">
        <f t="shared" si="145"/>
        <v>0.3</v>
      </c>
      <c r="H442" s="5">
        <f t="shared" si="145"/>
        <v>0.6</v>
      </c>
      <c r="I442" s="5">
        <f t="shared" si="145"/>
        <v>0.2</v>
      </c>
      <c r="J442" s="5">
        <f t="shared" si="145"/>
        <v>0</v>
      </c>
      <c r="K442" s="5">
        <f t="shared" si="145"/>
        <v>0</v>
      </c>
      <c r="L442" s="254" t="s">
        <v>155</v>
      </c>
      <c r="M442" s="257" t="s">
        <v>165</v>
      </c>
      <c r="N442" s="1">
        <f>SUM(N443:N447)</f>
        <v>0.16999999999999998</v>
      </c>
      <c r="O442" s="5">
        <f>SUM(O443:O447)</f>
        <v>0</v>
      </c>
      <c r="P442" s="65"/>
      <c r="Q442" s="118">
        <f t="shared" si="137"/>
        <v>0.18</v>
      </c>
      <c r="R442" s="1">
        <f>SUM(R443:R447)</f>
        <v>0.09</v>
      </c>
      <c r="S442" s="1">
        <f>SUM(S443:S447)</f>
        <v>0.06</v>
      </c>
      <c r="T442" s="1">
        <f>SUM(T443:T447)</f>
        <v>0.03</v>
      </c>
    </row>
    <row r="443" spans="1:20" s="166" customFormat="1" ht="18" customHeight="1">
      <c r="A443" s="277"/>
      <c r="B443" s="291"/>
      <c r="C443" s="279"/>
      <c r="D443" s="40">
        <v>2010</v>
      </c>
      <c r="E443" s="4">
        <f t="shared" si="138"/>
        <v>0</v>
      </c>
      <c r="F443" s="4"/>
      <c r="G443" s="4"/>
      <c r="H443" s="4"/>
      <c r="I443" s="4"/>
      <c r="J443" s="4"/>
      <c r="K443" s="4"/>
      <c r="L443" s="255"/>
      <c r="M443" s="258"/>
      <c r="N443" s="112"/>
      <c r="O443" s="67"/>
      <c r="P443" s="67"/>
      <c r="Q443" s="118">
        <f t="shared" si="137"/>
        <v>0</v>
      </c>
      <c r="R443" s="114"/>
      <c r="S443" s="114"/>
      <c r="T443" s="114"/>
    </row>
    <row r="444" spans="1:20" s="166" customFormat="1" ht="15">
      <c r="A444" s="277"/>
      <c r="B444" s="291"/>
      <c r="C444" s="279"/>
      <c r="D444" s="40">
        <v>2011</v>
      </c>
      <c r="E444" s="4">
        <f t="shared" si="138"/>
        <v>0</v>
      </c>
      <c r="F444" s="4"/>
      <c r="G444" s="4"/>
      <c r="H444" s="4"/>
      <c r="I444" s="4"/>
      <c r="J444" s="4"/>
      <c r="K444" s="4"/>
      <c r="L444" s="255"/>
      <c r="M444" s="258"/>
      <c r="N444" s="112"/>
      <c r="O444" s="67"/>
      <c r="P444" s="67"/>
      <c r="Q444" s="118">
        <f t="shared" si="137"/>
        <v>0</v>
      </c>
      <c r="R444" s="114"/>
      <c r="S444" s="114"/>
      <c r="T444" s="114"/>
    </row>
    <row r="445" spans="1:20" s="166" customFormat="1" ht="15">
      <c r="A445" s="277"/>
      <c r="B445" s="291"/>
      <c r="C445" s="279"/>
      <c r="D445" s="40">
        <v>2012</v>
      </c>
      <c r="E445" s="4">
        <f t="shared" si="138"/>
        <v>0</v>
      </c>
      <c r="F445" s="4"/>
      <c r="G445" s="4"/>
      <c r="H445" s="4"/>
      <c r="I445" s="4"/>
      <c r="J445" s="4"/>
      <c r="K445" s="4"/>
      <c r="L445" s="255"/>
      <c r="M445" s="258"/>
      <c r="N445" s="112"/>
      <c r="O445" s="67"/>
      <c r="P445" s="67"/>
      <c r="Q445" s="118">
        <f t="shared" si="137"/>
        <v>0</v>
      </c>
      <c r="R445" s="114"/>
      <c r="S445" s="114"/>
      <c r="T445" s="114"/>
    </row>
    <row r="446" spans="1:20" s="166" customFormat="1" ht="14.25" customHeight="1">
      <c r="A446" s="277"/>
      <c r="B446" s="291"/>
      <c r="C446" s="279"/>
      <c r="D446" s="40">
        <v>2013</v>
      </c>
      <c r="E446" s="4">
        <f t="shared" si="138"/>
        <v>0.5</v>
      </c>
      <c r="F446" s="4"/>
      <c r="G446" s="4"/>
      <c r="H446" s="4">
        <v>0.3</v>
      </c>
      <c r="I446" s="4">
        <v>0.2</v>
      </c>
      <c r="J446" s="4"/>
      <c r="K446" s="4"/>
      <c r="L446" s="255"/>
      <c r="M446" s="258"/>
      <c r="N446" s="112">
        <v>0.05</v>
      </c>
      <c r="O446" s="67"/>
      <c r="P446" s="67"/>
      <c r="Q446" s="118">
        <f t="shared" si="137"/>
        <v>0</v>
      </c>
      <c r="R446" s="114"/>
      <c r="S446" s="114"/>
      <c r="T446" s="114"/>
    </row>
    <row r="447" spans="1:20" s="166" customFormat="1" ht="15.75" thickBot="1">
      <c r="A447" s="277"/>
      <c r="B447" s="291"/>
      <c r="C447" s="279"/>
      <c r="D447" s="40">
        <v>2014</v>
      </c>
      <c r="E447" s="4">
        <f t="shared" si="138"/>
        <v>1.3</v>
      </c>
      <c r="F447" s="4">
        <v>0.7</v>
      </c>
      <c r="G447" s="4">
        <v>0.3</v>
      </c>
      <c r="H447" s="4">
        <v>0.3</v>
      </c>
      <c r="I447" s="4"/>
      <c r="J447" s="4"/>
      <c r="K447" s="4"/>
      <c r="L447" s="256"/>
      <c r="M447" s="259"/>
      <c r="N447" s="112">
        <v>0.12</v>
      </c>
      <c r="O447" s="67"/>
      <c r="P447" s="67"/>
      <c r="Q447" s="118">
        <f t="shared" si="137"/>
        <v>0.18</v>
      </c>
      <c r="R447" s="114">
        <v>0.09</v>
      </c>
      <c r="S447" s="114">
        <v>0.06</v>
      </c>
      <c r="T447" s="114">
        <v>0.03</v>
      </c>
    </row>
    <row r="448" spans="1:20" s="165" customFormat="1" ht="20.25" customHeight="1">
      <c r="A448" s="277">
        <v>50</v>
      </c>
      <c r="B448" s="291" t="s">
        <v>133</v>
      </c>
      <c r="C448" s="279"/>
      <c r="D448" s="139" t="s">
        <v>24</v>
      </c>
      <c r="E448" s="4">
        <f t="shared" si="138"/>
        <v>3.6000000000000005</v>
      </c>
      <c r="F448" s="5">
        <f aca="true" t="shared" si="146" ref="F448:K448">SUM(F449:F453)</f>
        <v>1.82</v>
      </c>
      <c r="G448" s="5">
        <f t="shared" si="146"/>
        <v>0.78</v>
      </c>
      <c r="H448" s="5">
        <f t="shared" si="146"/>
        <v>0.8</v>
      </c>
      <c r="I448" s="5">
        <f t="shared" si="146"/>
        <v>0.2</v>
      </c>
      <c r="J448" s="5">
        <f t="shared" si="146"/>
        <v>0</v>
      </c>
      <c r="K448" s="5">
        <f t="shared" si="146"/>
        <v>0</v>
      </c>
      <c r="L448" s="254" t="s">
        <v>155</v>
      </c>
      <c r="M448" s="257" t="s">
        <v>166</v>
      </c>
      <c r="N448" s="1">
        <f>SUM(N449:N453)</f>
        <v>0.32</v>
      </c>
      <c r="O448" s="5">
        <f>SUM(O449:O453)</f>
        <v>0</v>
      </c>
      <c r="P448" s="65"/>
      <c r="Q448" s="118">
        <f t="shared" si="137"/>
        <v>0.48000000000000004</v>
      </c>
      <c r="R448" s="1">
        <f>SUM(R449:R453)</f>
        <v>0.24</v>
      </c>
      <c r="S448" s="1">
        <f>SUM(S449:S453)</f>
        <v>0.17</v>
      </c>
      <c r="T448" s="1">
        <f>SUM(T449:T453)</f>
        <v>0.07</v>
      </c>
    </row>
    <row r="449" spans="1:20" s="166" customFormat="1" ht="18" customHeight="1">
      <c r="A449" s="277"/>
      <c r="B449" s="291"/>
      <c r="C449" s="279"/>
      <c r="D449" s="40">
        <v>2010</v>
      </c>
      <c r="E449" s="4">
        <f t="shared" si="138"/>
        <v>0</v>
      </c>
      <c r="F449" s="4"/>
      <c r="G449" s="4"/>
      <c r="H449" s="4"/>
      <c r="I449" s="4"/>
      <c r="J449" s="4"/>
      <c r="K449" s="4"/>
      <c r="L449" s="255"/>
      <c r="M449" s="258"/>
      <c r="N449" s="112"/>
      <c r="O449" s="67"/>
      <c r="P449" s="67"/>
      <c r="Q449" s="118">
        <f t="shared" si="137"/>
        <v>0</v>
      </c>
      <c r="R449" s="114"/>
      <c r="S449" s="114"/>
      <c r="T449" s="114"/>
    </row>
    <row r="450" spans="1:20" s="166" customFormat="1" ht="15">
      <c r="A450" s="277"/>
      <c r="B450" s="291"/>
      <c r="C450" s="279"/>
      <c r="D450" s="40">
        <v>2011</v>
      </c>
      <c r="E450" s="4">
        <f t="shared" si="138"/>
        <v>0</v>
      </c>
      <c r="F450" s="4"/>
      <c r="G450" s="4"/>
      <c r="H450" s="4"/>
      <c r="I450" s="4"/>
      <c r="J450" s="4"/>
      <c r="K450" s="4"/>
      <c r="L450" s="255"/>
      <c r="M450" s="258"/>
      <c r="N450" s="112"/>
      <c r="O450" s="67"/>
      <c r="P450" s="67"/>
      <c r="Q450" s="118">
        <f t="shared" si="137"/>
        <v>0</v>
      </c>
      <c r="R450" s="114"/>
      <c r="S450" s="114"/>
      <c r="T450" s="114"/>
    </row>
    <row r="451" spans="1:20" s="166" customFormat="1" ht="15">
      <c r="A451" s="277"/>
      <c r="B451" s="291"/>
      <c r="C451" s="279"/>
      <c r="D451" s="40">
        <v>2012</v>
      </c>
      <c r="E451" s="4">
        <f t="shared" si="138"/>
        <v>0</v>
      </c>
      <c r="F451" s="4"/>
      <c r="G451" s="4"/>
      <c r="H451" s="4"/>
      <c r="I451" s="4"/>
      <c r="J451" s="4"/>
      <c r="K451" s="4"/>
      <c r="L451" s="255"/>
      <c r="M451" s="258"/>
      <c r="N451" s="112"/>
      <c r="O451" s="67"/>
      <c r="P451" s="67"/>
      <c r="Q451" s="118">
        <f t="shared" si="137"/>
        <v>0</v>
      </c>
      <c r="R451" s="114"/>
      <c r="S451" s="114"/>
      <c r="T451" s="114"/>
    </row>
    <row r="452" spans="1:20" s="166" customFormat="1" ht="14.25" customHeight="1">
      <c r="A452" s="277"/>
      <c r="B452" s="291"/>
      <c r="C452" s="279"/>
      <c r="D452" s="40">
        <v>2013</v>
      </c>
      <c r="E452" s="4">
        <f t="shared" si="138"/>
        <v>0.6000000000000001</v>
      </c>
      <c r="F452" s="4"/>
      <c r="G452" s="4"/>
      <c r="H452" s="4">
        <v>0.4</v>
      </c>
      <c r="I452" s="4">
        <v>0.2</v>
      </c>
      <c r="J452" s="4"/>
      <c r="K452" s="4"/>
      <c r="L452" s="255"/>
      <c r="M452" s="258"/>
      <c r="N452" s="112">
        <v>0.05</v>
      </c>
      <c r="O452" s="67"/>
      <c r="P452" s="67"/>
      <c r="Q452" s="118">
        <f t="shared" si="137"/>
        <v>0</v>
      </c>
      <c r="R452" s="114"/>
      <c r="S452" s="114"/>
      <c r="T452" s="114"/>
    </row>
    <row r="453" spans="1:20" s="166" customFormat="1" ht="15.75" thickBot="1">
      <c r="A453" s="277"/>
      <c r="B453" s="291"/>
      <c r="C453" s="279"/>
      <c r="D453" s="40">
        <v>2014</v>
      </c>
      <c r="E453" s="4">
        <f t="shared" si="138"/>
        <v>3</v>
      </c>
      <c r="F453" s="4">
        <v>1.82</v>
      </c>
      <c r="G453" s="4">
        <v>0.78</v>
      </c>
      <c r="H453" s="4">
        <v>0.4</v>
      </c>
      <c r="I453" s="4"/>
      <c r="J453" s="4"/>
      <c r="K453" s="4"/>
      <c r="L453" s="256"/>
      <c r="M453" s="259"/>
      <c r="N453" s="112">
        <v>0.27</v>
      </c>
      <c r="O453" s="67"/>
      <c r="P453" s="67"/>
      <c r="Q453" s="118">
        <f t="shared" si="137"/>
        <v>0.48000000000000004</v>
      </c>
      <c r="R453" s="114">
        <v>0.24</v>
      </c>
      <c r="S453" s="114">
        <v>0.17</v>
      </c>
      <c r="T453" s="114">
        <v>0.07</v>
      </c>
    </row>
    <row r="454" spans="1:20" s="165" customFormat="1" ht="20.25" customHeight="1">
      <c r="A454" s="277">
        <v>51</v>
      </c>
      <c r="B454" s="291" t="s">
        <v>134</v>
      </c>
      <c r="C454" s="279"/>
      <c r="D454" s="139" t="s">
        <v>24</v>
      </c>
      <c r="E454" s="4">
        <f t="shared" si="138"/>
        <v>3.1000000000000005</v>
      </c>
      <c r="F454" s="5">
        <f aca="true" t="shared" si="147" ref="F454:K454">SUM(F455:F459)</f>
        <v>1.47</v>
      </c>
      <c r="G454" s="5">
        <f t="shared" si="147"/>
        <v>0.63</v>
      </c>
      <c r="H454" s="5">
        <f t="shared" si="147"/>
        <v>0.8</v>
      </c>
      <c r="I454" s="5">
        <f t="shared" si="147"/>
        <v>0.2</v>
      </c>
      <c r="J454" s="5">
        <f t="shared" si="147"/>
        <v>0</v>
      </c>
      <c r="K454" s="5">
        <f t="shared" si="147"/>
        <v>0</v>
      </c>
      <c r="L454" s="254" t="s">
        <v>155</v>
      </c>
      <c r="M454" s="257" t="s">
        <v>167</v>
      </c>
      <c r="N454" s="1">
        <f>SUM(N455:N459)</f>
        <v>0.28</v>
      </c>
      <c r="O454" s="5">
        <f>SUM(O455:O459)</f>
        <v>0</v>
      </c>
      <c r="P454" s="65"/>
      <c r="Q454" s="118">
        <f t="shared" si="137"/>
        <v>0.38</v>
      </c>
      <c r="R454" s="1">
        <f>SUM(R455:R459)</f>
        <v>0.19</v>
      </c>
      <c r="S454" s="1">
        <f>SUM(S455:S459)</f>
        <v>0.13</v>
      </c>
      <c r="T454" s="1">
        <f>SUM(T455:T459)</f>
        <v>0.06</v>
      </c>
    </row>
    <row r="455" spans="1:20" s="166" customFormat="1" ht="18" customHeight="1">
      <c r="A455" s="277"/>
      <c r="B455" s="291"/>
      <c r="C455" s="279"/>
      <c r="D455" s="40">
        <v>2010</v>
      </c>
      <c r="E455" s="4">
        <f t="shared" si="138"/>
        <v>0</v>
      </c>
      <c r="F455" s="4"/>
      <c r="G455" s="4"/>
      <c r="H455" s="4"/>
      <c r="I455" s="4"/>
      <c r="J455" s="4"/>
      <c r="K455" s="4"/>
      <c r="L455" s="255"/>
      <c r="M455" s="258"/>
      <c r="N455" s="112"/>
      <c r="O455" s="67"/>
      <c r="P455" s="67"/>
      <c r="Q455" s="118">
        <f t="shared" si="137"/>
        <v>0</v>
      </c>
      <c r="R455" s="114"/>
      <c r="S455" s="114"/>
      <c r="T455" s="114"/>
    </row>
    <row r="456" spans="1:20" s="166" customFormat="1" ht="15">
      <c r="A456" s="277"/>
      <c r="B456" s="291"/>
      <c r="C456" s="279"/>
      <c r="D456" s="40">
        <v>2011</v>
      </c>
      <c r="E456" s="4">
        <f t="shared" si="138"/>
        <v>0</v>
      </c>
      <c r="F456" s="4"/>
      <c r="G456" s="4"/>
      <c r="H456" s="4"/>
      <c r="I456" s="4"/>
      <c r="J456" s="4"/>
      <c r="K456" s="4"/>
      <c r="L456" s="255"/>
      <c r="M456" s="258"/>
      <c r="N456" s="112"/>
      <c r="O456" s="67"/>
      <c r="P456" s="67"/>
      <c r="Q456" s="118">
        <f t="shared" si="137"/>
        <v>0</v>
      </c>
      <c r="R456" s="114"/>
      <c r="S456" s="114"/>
      <c r="T456" s="114"/>
    </row>
    <row r="457" spans="1:20" s="166" customFormat="1" ht="15">
      <c r="A457" s="277"/>
      <c r="B457" s="291"/>
      <c r="C457" s="279"/>
      <c r="D457" s="40">
        <v>2012</v>
      </c>
      <c r="E457" s="4">
        <f t="shared" si="138"/>
        <v>0</v>
      </c>
      <c r="F457" s="4"/>
      <c r="G457" s="4"/>
      <c r="H457" s="4"/>
      <c r="I457" s="4"/>
      <c r="J457" s="4"/>
      <c r="K457" s="4"/>
      <c r="L457" s="255"/>
      <c r="M457" s="258"/>
      <c r="N457" s="112"/>
      <c r="O457" s="67"/>
      <c r="P457" s="67"/>
      <c r="Q457" s="118">
        <f t="shared" si="137"/>
        <v>0</v>
      </c>
      <c r="R457" s="114"/>
      <c r="S457" s="114"/>
      <c r="T457" s="114"/>
    </row>
    <row r="458" spans="1:20" s="166" customFormat="1" ht="14.25" customHeight="1">
      <c r="A458" s="277"/>
      <c r="B458" s="291"/>
      <c r="C458" s="279"/>
      <c r="D458" s="40">
        <v>2013</v>
      </c>
      <c r="E458" s="4">
        <f t="shared" si="138"/>
        <v>0.6000000000000001</v>
      </c>
      <c r="F458" s="4"/>
      <c r="G458" s="4"/>
      <c r="H458" s="4">
        <v>0.4</v>
      </c>
      <c r="I458" s="4">
        <v>0.2</v>
      </c>
      <c r="J458" s="4"/>
      <c r="K458" s="4"/>
      <c r="L458" s="255"/>
      <c r="M458" s="258"/>
      <c r="N458" s="112">
        <v>0.05</v>
      </c>
      <c r="O458" s="67"/>
      <c r="P458" s="67"/>
      <c r="Q458" s="118">
        <f t="shared" si="137"/>
        <v>0</v>
      </c>
      <c r="R458" s="114"/>
      <c r="S458" s="114"/>
      <c r="T458" s="114"/>
    </row>
    <row r="459" spans="1:20" s="166" customFormat="1" ht="15.75" thickBot="1">
      <c r="A459" s="277"/>
      <c r="B459" s="291"/>
      <c r="C459" s="279"/>
      <c r="D459" s="40">
        <v>2014</v>
      </c>
      <c r="E459" s="4">
        <f t="shared" si="138"/>
        <v>2.5</v>
      </c>
      <c r="F459" s="4">
        <v>1.47</v>
      </c>
      <c r="G459" s="4">
        <v>0.63</v>
      </c>
      <c r="H459" s="4">
        <v>0.4</v>
      </c>
      <c r="I459" s="4"/>
      <c r="J459" s="4"/>
      <c r="K459" s="4"/>
      <c r="L459" s="256"/>
      <c r="M459" s="259"/>
      <c r="N459" s="112">
        <v>0.23</v>
      </c>
      <c r="O459" s="67"/>
      <c r="P459" s="67"/>
      <c r="Q459" s="118">
        <f t="shared" si="137"/>
        <v>0.38</v>
      </c>
      <c r="R459" s="114">
        <v>0.19</v>
      </c>
      <c r="S459" s="114">
        <v>0.13</v>
      </c>
      <c r="T459" s="114">
        <v>0.06</v>
      </c>
    </row>
    <row r="460" spans="1:20" s="165" customFormat="1" ht="20.25" customHeight="1">
      <c r="A460" s="277">
        <v>52</v>
      </c>
      <c r="B460" s="291" t="s">
        <v>135</v>
      </c>
      <c r="C460" s="279" t="s">
        <v>136</v>
      </c>
      <c r="D460" s="139" t="s">
        <v>24</v>
      </c>
      <c r="E460" s="4">
        <f t="shared" si="138"/>
        <v>1.9</v>
      </c>
      <c r="F460" s="5">
        <f aca="true" t="shared" si="148" ref="F460:K460">SUM(F461:F465)</f>
        <v>0</v>
      </c>
      <c r="G460" s="5">
        <f t="shared" si="148"/>
        <v>0</v>
      </c>
      <c r="H460" s="5">
        <f t="shared" si="148"/>
        <v>0</v>
      </c>
      <c r="I460" s="5">
        <f t="shared" si="148"/>
        <v>1.9</v>
      </c>
      <c r="J460" s="5">
        <f t="shared" si="148"/>
        <v>0</v>
      </c>
      <c r="K460" s="5">
        <f t="shared" si="148"/>
        <v>0</v>
      </c>
      <c r="L460" s="254" t="s">
        <v>155</v>
      </c>
      <c r="M460" s="257" t="s">
        <v>168</v>
      </c>
      <c r="N460" s="1">
        <f>SUM(N461:N465)</f>
        <v>0.16999999999999998</v>
      </c>
      <c r="O460" s="5">
        <f>SUM(O461:O465)</f>
        <v>0</v>
      </c>
      <c r="P460" s="65"/>
      <c r="Q460" s="65">
        <f t="shared" si="137"/>
        <v>0</v>
      </c>
      <c r="R460" s="5">
        <f>SUM(R461:R465)</f>
        <v>0</v>
      </c>
      <c r="S460" s="5">
        <f>SUM(S461:S465)</f>
        <v>0</v>
      </c>
      <c r="T460" s="5">
        <f>SUM(T461:T465)</f>
        <v>0</v>
      </c>
    </row>
    <row r="461" spans="1:20" s="166" customFormat="1" ht="18" customHeight="1">
      <c r="A461" s="277"/>
      <c r="B461" s="291"/>
      <c r="C461" s="279"/>
      <c r="D461" s="40">
        <v>2010</v>
      </c>
      <c r="E461" s="4">
        <f t="shared" si="138"/>
        <v>0</v>
      </c>
      <c r="F461" s="4"/>
      <c r="G461" s="4"/>
      <c r="H461" s="4"/>
      <c r="I461" s="4"/>
      <c r="J461" s="4"/>
      <c r="K461" s="4"/>
      <c r="L461" s="255"/>
      <c r="M461" s="258"/>
      <c r="N461" s="112"/>
      <c r="O461" s="67"/>
      <c r="P461" s="67"/>
      <c r="Q461" s="65">
        <f t="shared" si="137"/>
        <v>0</v>
      </c>
      <c r="R461" s="67"/>
      <c r="S461" s="67"/>
      <c r="T461" s="67"/>
    </row>
    <row r="462" spans="1:20" s="166" customFormat="1" ht="15">
      <c r="A462" s="277"/>
      <c r="B462" s="291"/>
      <c r="C462" s="279"/>
      <c r="D462" s="40">
        <v>2011</v>
      </c>
      <c r="E462" s="4">
        <f t="shared" si="138"/>
        <v>0</v>
      </c>
      <c r="F462" s="4"/>
      <c r="G462" s="4"/>
      <c r="H462" s="4"/>
      <c r="I462" s="4"/>
      <c r="J462" s="4"/>
      <c r="K462" s="4"/>
      <c r="L462" s="255"/>
      <c r="M462" s="258"/>
      <c r="N462" s="112"/>
      <c r="O462" s="67"/>
      <c r="P462" s="67"/>
      <c r="Q462" s="65">
        <f t="shared" si="137"/>
        <v>0</v>
      </c>
      <c r="R462" s="67"/>
      <c r="S462" s="67"/>
      <c r="T462" s="67"/>
    </row>
    <row r="463" spans="1:20" s="166" customFormat="1" ht="15">
      <c r="A463" s="277"/>
      <c r="B463" s="291"/>
      <c r="C463" s="279"/>
      <c r="D463" s="40">
        <v>2012</v>
      </c>
      <c r="E463" s="4">
        <f t="shared" si="138"/>
        <v>0.9</v>
      </c>
      <c r="F463" s="4"/>
      <c r="G463" s="4"/>
      <c r="H463" s="4"/>
      <c r="I463" s="4">
        <v>0.9</v>
      </c>
      <c r="J463" s="4"/>
      <c r="K463" s="4"/>
      <c r="L463" s="255"/>
      <c r="M463" s="258"/>
      <c r="N463" s="112">
        <v>0.08</v>
      </c>
      <c r="O463" s="67"/>
      <c r="P463" s="67"/>
      <c r="Q463" s="65">
        <f t="shared" si="137"/>
        <v>0</v>
      </c>
      <c r="R463" s="67"/>
      <c r="S463" s="67"/>
      <c r="T463" s="67"/>
    </row>
    <row r="464" spans="1:20" s="166" customFormat="1" ht="14.25" customHeight="1">
      <c r="A464" s="277"/>
      <c r="B464" s="291"/>
      <c r="C464" s="279"/>
      <c r="D464" s="40">
        <v>2013</v>
      </c>
      <c r="E464" s="4">
        <f aca="true" t="shared" si="149" ref="E464:E531">SUM(F464:K464)</f>
        <v>1</v>
      </c>
      <c r="F464" s="4"/>
      <c r="G464" s="4"/>
      <c r="H464" s="4"/>
      <c r="I464" s="4">
        <v>1</v>
      </c>
      <c r="J464" s="4"/>
      <c r="K464" s="4"/>
      <c r="L464" s="255"/>
      <c r="M464" s="258"/>
      <c r="N464" s="112">
        <v>0.09</v>
      </c>
      <c r="O464" s="67"/>
      <c r="P464" s="67"/>
      <c r="Q464" s="65">
        <f aca="true" t="shared" si="150" ref="Q464:Q531">SUM(R464:T464)</f>
        <v>0</v>
      </c>
      <c r="R464" s="67"/>
      <c r="S464" s="67"/>
      <c r="T464" s="67"/>
    </row>
    <row r="465" spans="1:20" s="166" customFormat="1" ht="45.75" customHeight="1" thickBot="1">
      <c r="A465" s="277"/>
      <c r="B465" s="291"/>
      <c r="C465" s="279"/>
      <c r="D465" s="40">
        <v>2014</v>
      </c>
      <c r="E465" s="4">
        <f t="shared" si="149"/>
        <v>0</v>
      </c>
      <c r="F465" s="4"/>
      <c r="G465" s="4"/>
      <c r="H465" s="4"/>
      <c r="I465" s="4"/>
      <c r="J465" s="4"/>
      <c r="K465" s="4"/>
      <c r="L465" s="256"/>
      <c r="M465" s="259"/>
      <c r="N465" s="112"/>
      <c r="O465" s="67"/>
      <c r="P465" s="67"/>
      <c r="Q465" s="65">
        <f t="shared" si="150"/>
        <v>0</v>
      </c>
      <c r="R465" s="67"/>
      <c r="S465" s="67"/>
      <c r="T465" s="67"/>
    </row>
    <row r="466" spans="1:20" s="165" customFormat="1" ht="20.25" customHeight="1">
      <c r="A466" s="277">
        <v>53</v>
      </c>
      <c r="B466" s="291" t="s">
        <v>137</v>
      </c>
      <c r="C466" s="279"/>
      <c r="D466" s="139" t="s">
        <v>24</v>
      </c>
      <c r="E466" s="4">
        <f t="shared" si="149"/>
        <v>3.5</v>
      </c>
      <c r="F466" s="5">
        <f aca="true" t="shared" si="151" ref="F466:K466">SUM(F467:F471)</f>
        <v>0</v>
      </c>
      <c r="G466" s="5">
        <f t="shared" si="151"/>
        <v>0</v>
      </c>
      <c r="H466" s="5">
        <f t="shared" si="151"/>
        <v>0</v>
      </c>
      <c r="I466" s="5">
        <f t="shared" si="151"/>
        <v>3.5</v>
      </c>
      <c r="J466" s="5">
        <f t="shared" si="151"/>
        <v>0</v>
      </c>
      <c r="K466" s="5">
        <f t="shared" si="151"/>
        <v>0</v>
      </c>
      <c r="L466" s="254" t="s">
        <v>155</v>
      </c>
      <c r="M466" s="257" t="s">
        <v>169</v>
      </c>
      <c r="N466" s="1">
        <f>SUM(N467:N471)</f>
        <v>0.32</v>
      </c>
      <c r="O466" s="5">
        <f>SUM(O467:O471)</f>
        <v>0</v>
      </c>
      <c r="P466" s="65"/>
      <c r="Q466" s="65">
        <f t="shared" si="150"/>
        <v>0</v>
      </c>
      <c r="R466" s="5">
        <f>SUM(R467:R471)</f>
        <v>0</v>
      </c>
      <c r="S466" s="5">
        <f>SUM(S467:S471)</f>
        <v>0</v>
      </c>
      <c r="T466" s="5">
        <f>SUM(T467:T471)</f>
        <v>0</v>
      </c>
    </row>
    <row r="467" spans="1:20" s="166" customFormat="1" ht="18" customHeight="1">
      <c r="A467" s="277"/>
      <c r="B467" s="291"/>
      <c r="C467" s="279"/>
      <c r="D467" s="40">
        <v>2010</v>
      </c>
      <c r="E467" s="4">
        <f t="shared" si="149"/>
        <v>0.5</v>
      </c>
      <c r="F467" s="4"/>
      <c r="G467" s="4"/>
      <c r="H467" s="4"/>
      <c r="I467" s="4">
        <v>0.5</v>
      </c>
      <c r="J467" s="4"/>
      <c r="K467" s="4"/>
      <c r="L467" s="255"/>
      <c r="M467" s="258"/>
      <c r="N467" s="112">
        <v>0.05</v>
      </c>
      <c r="O467" s="67"/>
      <c r="P467" s="67"/>
      <c r="Q467" s="65">
        <f t="shared" si="150"/>
        <v>0</v>
      </c>
      <c r="R467" s="67"/>
      <c r="S467" s="67"/>
      <c r="T467" s="67"/>
    </row>
    <row r="468" spans="1:20" s="166" customFormat="1" ht="15">
      <c r="A468" s="277"/>
      <c r="B468" s="291"/>
      <c r="C468" s="279"/>
      <c r="D468" s="40">
        <v>2011</v>
      </c>
      <c r="E468" s="4">
        <f t="shared" si="149"/>
        <v>1</v>
      </c>
      <c r="F468" s="4"/>
      <c r="G468" s="4"/>
      <c r="H468" s="4"/>
      <c r="I468" s="4">
        <v>1</v>
      </c>
      <c r="J468" s="4"/>
      <c r="K468" s="4"/>
      <c r="L468" s="255"/>
      <c r="M468" s="258"/>
      <c r="N468" s="112">
        <v>0.09</v>
      </c>
      <c r="O468" s="67"/>
      <c r="P468" s="67"/>
      <c r="Q468" s="65">
        <f t="shared" si="150"/>
        <v>0</v>
      </c>
      <c r="R468" s="67"/>
      <c r="S468" s="67"/>
      <c r="T468" s="67"/>
    </row>
    <row r="469" spans="1:20" s="166" customFormat="1" ht="15">
      <c r="A469" s="277"/>
      <c r="B469" s="291"/>
      <c r="C469" s="279"/>
      <c r="D469" s="40">
        <v>2012</v>
      </c>
      <c r="E469" s="4">
        <f t="shared" si="149"/>
        <v>2</v>
      </c>
      <c r="F469" s="4"/>
      <c r="G469" s="4"/>
      <c r="H469" s="4"/>
      <c r="I469" s="4">
        <v>2</v>
      </c>
      <c r="J469" s="4"/>
      <c r="K469" s="4"/>
      <c r="L469" s="255"/>
      <c r="M469" s="258"/>
      <c r="N469" s="112">
        <v>0.18</v>
      </c>
      <c r="O469" s="67"/>
      <c r="P469" s="67"/>
      <c r="Q469" s="65">
        <f t="shared" si="150"/>
        <v>0</v>
      </c>
      <c r="R469" s="67"/>
      <c r="S469" s="67"/>
      <c r="T469" s="67"/>
    </row>
    <row r="470" spans="1:20" s="166" customFormat="1" ht="14.25" customHeight="1">
      <c r="A470" s="277"/>
      <c r="B470" s="291"/>
      <c r="C470" s="279"/>
      <c r="D470" s="40">
        <v>2013</v>
      </c>
      <c r="E470" s="4">
        <f t="shared" si="149"/>
        <v>0</v>
      </c>
      <c r="F470" s="4"/>
      <c r="G470" s="4"/>
      <c r="H470" s="4"/>
      <c r="I470" s="4"/>
      <c r="J470" s="4"/>
      <c r="K470" s="4"/>
      <c r="L470" s="255"/>
      <c r="M470" s="258"/>
      <c r="N470" s="112"/>
      <c r="O470" s="67"/>
      <c r="P470" s="67"/>
      <c r="Q470" s="65">
        <f t="shared" si="150"/>
        <v>0</v>
      </c>
      <c r="R470" s="67"/>
      <c r="S470" s="67"/>
      <c r="T470" s="67"/>
    </row>
    <row r="471" spans="1:20" s="166" customFormat="1" ht="45.75" customHeight="1" thickBot="1">
      <c r="A471" s="277"/>
      <c r="B471" s="291"/>
      <c r="C471" s="279"/>
      <c r="D471" s="40">
        <v>2014</v>
      </c>
      <c r="E471" s="4">
        <f t="shared" si="149"/>
        <v>0</v>
      </c>
      <c r="F471" s="4"/>
      <c r="G471" s="4"/>
      <c r="H471" s="4"/>
      <c r="I471" s="4"/>
      <c r="J471" s="4"/>
      <c r="K471" s="4"/>
      <c r="L471" s="256"/>
      <c r="M471" s="259"/>
      <c r="N471" s="112"/>
      <c r="O471" s="67"/>
      <c r="P471" s="67"/>
      <c r="Q471" s="65">
        <f t="shared" si="150"/>
        <v>0</v>
      </c>
      <c r="R471" s="67"/>
      <c r="S471" s="67"/>
      <c r="T471" s="67"/>
    </row>
    <row r="472" spans="1:20" s="165" customFormat="1" ht="20.25" customHeight="1">
      <c r="A472" s="277">
        <v>54</v>
      </c>
      <c r="B472" s="291" t="s">
        <v>138</v>
      </c>
      <c r="C472" s="279"/>
      <c r="D472" s="139" t="s">
        <v>24</v>
      </c>
      <c r="E472" s="4">
        <f t="shared" si="149"/>
        <v>8.9</v>
      </c>
      <c r="F472" s="5">
        <f aca="true" t="shared" si="152" ref="F472:K472">SUM(F473:F477)</f>
        <v>0</v>
      </c>
      <c r="G472" s="5">
        <f t="shared" si="152"/>
        <v>0</v>
      </c>
      <c r="H472" s="5">
        <f t="shared" si="152"/>
        <v>0</v>
      </c>
      <c r="I472" s="5">
        <f t="shared" si="152"/>
        <v>5.9</v>
      </c>
      <c r="J472" s="5">
        <f t="shared" si="152"/>
        <v>3</v>
      </c>
      <c r="K472" s="5">
        <f t="shared" si="152"/>
        <v>0</v>
      </c>
      <c r="L472" s="254" t="s">
        <v>155</v>
      </c>
      <c r="M472" s="257" t="s">
        <v>170</v>
      </c>
      <c r="N472" s="2">
        <f>SUM(N473:N477)</f>
        <v>0.8</v>
      </c>
      <c r="O472" s="5">
        <f>SUM(O473:O477)</f>
        <v>0</v>
      </c>
      <c r="P472" s="65"/>
      <c r="Q472" s="65">
        <f t="shared" si="150"/>
        <v>0</v>
      </c>
      <c r="R472" s="5">
        <f>SUM(R473:R477)</f>
        <v>0</v>
      </c>
      <c r="S472" s="5">
        <f>SUM(S473:S477)</f>
        <v>0</v>
      </c>
      <c r="T472" s="5">
        <f>SUM(T473:T477)</f>
        <v>0</v>
      </c>
    </row>
    <row r="473" spans="1:20" s="166" customFormat="1" ht="18" customHeight="1">
      <c r="A473" s="277"/>
      <c r="B473" s="291"/>
      <c r="C473" s="279"/>
      <c r="D473" s="40">
        <v>2010</v>
      </c>
      <c r="E473" s="4">
        <f t="shared" si="149"/>
        <v>0</v>
      </c>
      <c r="F473" s="4"/>
      <c r="G473" s="4"/>
      <c r="H473" s="4"/>
      <c r="I473" s="4"/>
      <c r="J473" s="4"/>
      <c r="K473" s="4"/>
      <c r="L473" s="255"/>
      <c r="M473" s="258"/>
      <c r="N473" s="64"/>
      <c r="O473" s="67"/>
      <c r="P473" s="67"/>
      <c r="Q473" s="65">
        <f t="shared" si="150"/>
        <v>0</v>
      </c>
      <c r="R473" s="67"/>
      <c r="S473" s="67"/>
      <c r="T473" s="67"/>
    </row>
    <row r="474" spans="1:20" s="166" customFormat="1" ht="15">
      <c r="A474" s="277"/>
      <c r="B474" s="291"/>
      <c r="C474" s="279"/>
      <c r="D474" s="40">
        <v>2011</v>
      </c>
      <c r="E474" s="4">
        <f t="shared" si="149"/>
        <v>8.9</v>
      </c>
      <c r="F474" s="4"/>
      <c r="G474" s="4"/>
      <c r="H474" s="4"/>
      <c r="I474" s="4">
        <v>5.9</v>
      </c>
      <c r="J474" s="4">
        <v>3</v>
      </c>
      <c r="K474" s="4"/>
      <c r="L474" s="255"/>
      <c r="M474" s="258"/>
      <c r="N474" s="64">
        <v>0.8</v>
      </c>
      <c r="O474" s="67"/>
      <c r="P474" s="67"/>
      <c r="Q474" s="65">
        <f t="shared" si="150"/>
        <v>0</v>
      </c>
      <c r="R474" s="67"/>
      <c r="S474" s="67"/>
      <c r="T474" s="67"/>
    </row>
    <row r="475" spans="1:20" s="166" customFormat="1" ht="15">
      <c r="A475" s="277"/>
      <c r="B475" s="291"/>
      <c r="C475" s="279"/>
      <c r="D475" s="40">
        <v>2012</v>
      </c>
      <c r="E475" s="4">
        <f t="shared" si="149"/>
        <v>0</v>
      </c>
      <c r="F475" s="4"/>
      <c r="G475" s="4"/>
      <c r="H475" s="4"/>
      <c r="I475" s="4"/>
      <c r="J475" s="4"/>
      <c r="K475" s="4"/>
      <c r="L475" s="255"/>
      <c r="M475" s="258"/>
      <c r="N475" s="64"/>
      <c r="O475" s="67"/>
      <c r="P475" s="67"/>
      <c r="Q475" s="65">
        <f t="shared" si="150"/>
        <v>0</v>
      </c>
      <c r="R475" s="67"/>
      <c r="S475" s="67"/>
      <c r="T475" s="67"/>
    </row>
    <row r="476" spans="1:20" s="166" customFormat="1" ht="14.25" customHeight="1">
      <c r="A476" s="277"/>
      <c r="B476" s="291"/>
      <c r="C476" s="279"/>
      <c r="D476" s="40">
        <v>2013</v>
      </c>
      <c r="E476" s="4">
        <f t="shared" si="149"/>
        <v>0</v>
      </c>
      <c r="F476" s="4"/>
      <c r="G476" s="4"/>
      <c r="H476" s="4"/>
      <c r="I476" s="4"/>
      <c r="J476" s="4"/>
      <c r="K476" s="4"/>
      <c r="L476" s="255"/>
      <c r="M476" s="258"/>
      <c r="N476" s="64"/>
      <c r="O476" s="67"/>
      <c r="P476" s="67"/>
      <c r="Q476" s="65">
        <f t="shared" si="150"/>
        <v>0</v>
      </c>
      <c r="R476" s="67"/>
      <c r="S476" s="67"/>
      <c r="T476" s="67"/>
    </row>
    <row r="477" spans="1:20" s="166" customFormat="1" ht="46.5" customHeight="1" thickBot="1">
      <c r="A477" s="277"/>
      <c r="B477" s="291"/>
      <c r="C477" s="279"/>
      <c r="D477" s="40">
        <v>2014</v>
      </c>
      <c r="E477" s="4">
        <f t="shared" si="149"/>
        <v>0</v>
      </c>
      <c r="F477" s="4"/>
      <c r="G477" s="4"/>
      <c r="H477" s="4"/>
      <c r="I477" s="4"/>
      <c r="J477" s="4"/>
      <c r="K477" s="4"/>
      <c r="L477" s="256"/>
      <c r="M477" s="259"/>
      <c r="N477" s="64"/>
      <c r="O477" s="67"/>
      <c r="P477" s="67"/>
      <c r="Q477" s="65">
        <f t="shared" si="150"/>
        <v>0</v>
      </c>
      <c r="R477" s="67"/>
      <c r="S477" s="67"/>
      <c r="T477" s="67"/>
    </row>
    <row r="478" spans="1:20" s="165" customFormat="1" ht="20.25" customHeight="1">
      <c r="A478" s="277">
        <v>55</v>
      </c>
      <c r="B478" s="291" t="s">
        <v>139</v>
      </c>
      <c r="C478" s="279"/>
      <c r="D478" s="139" t="s">
        <v>24</v>
      </c>
      <c r="E478" s="4">
        <f t="shared" si="149"/>
        <v>7.8</v>
      </c>
      <c r="F478" s="5">
        <f aca="true" t="shared" si="153" ref="F478:K478">SUM(F479:F483)</f>
        <v>0</v>
      </c>
      <c r="G478" s="5">
        <f t="shared" si="153"/>
        <v>0</v>
      </c>
      <c r="H478" s="5">
        <f t="shared" si="153"/>
        <v>0</v>
      </c>
      <c r="I478" s="5">
        <f t="shared" si="153"/>
        <v>5.8</v>
      </c>
      <c r="J478" s="5">
        <f t="shared" si="153"/>
        <v>2</v>
      </c>
      <c r="K478" s="5">
        <f t="shared" si="153"/>
        <v>0</v>
      </c>
      <c r="L478" s="254" t="s">
        <v>155</v>
      </c>
      <c r="M478" s="257" t="s">
        <v>157</v>
      </c>
      <c r="N478" s="2">
        <f>SUM(N479:N483)</f>
        <v>0.7</v>
      </c>
      <c r="O478" s="5">
        <f>SUM(O479:O483)</f>
        <v>0</v>
      </c>
      <c r="P478" s="65"/>
      <c r="Q478" s="65">
        <f t="shared" si="150"/>
        <v>0</v>
      </c>
      <c r="R478" s="5">
        <f>SUM(R479:R483)</f>
        <v>0</v>
      </c>
      <c r="S478" s="5">
        <f>SUM(S479:S483)</f>
        <v>0</v>
      </c>
      <c r="T478" s="5">
        <f>SUM(T479:T483)</f>
        <v>0</v>
      </c>
    </row>
    <row r="479" spans="1:20" s="166" customFormat="1" ht="18" customHeight="1">
      <c r="A479" s="277"/>
      <c r="B479" s="291"/>
      <c r="C479" s="279"/>
      <c r="D479" s="40">
        <v>2010</v>
      </c>
      <c r="E479" s="4">
        <f t="shared" si="149"/>
        <v>7.8</v>
      </c>
      <c r="F479" s="4"/>
      <c r="G479" s="4"/>
      <c r="H479" s="4"/>
      <c r="I479" s="4">
        <v>5.8</v>
      </c>
      <c r="J479" s="4">
        <v>2</v>
      </c>
      <c r="K479" s="4"/>
      <c r="L479" s="255"/>
      <c r="M479" s="258"/>
      <c r="N479" s="64">
        <v>0.7</v>
      </c>
      <c r="O479" s="67"/>
      <c r="P479" s="67"/>
      <c r="Q479" s="65">
        <f t="shared" si="150"/>
        <v>0</v>
      </c>
      <c r="R479" s="67"/>
      <c r="S479" s="67"/>
      <c r="T479" s="67"/>
    </row>
    <row r="480" spans="1:20" s="166" customFormat="1" ht="15">
      <c r="A480" s="277"/>
      <c r="B480" s="291"/>
      <c r="C480" s="279"/>
      <c r="D480" s="40">
        <v>2011</v>
      </c>
      <c r="E480" s="4">
        <f t="shared" si="149"/>
        <v>0</v>
      </c>
      <c r="F480" s="4"/>
      <c r="G480" s="4"/>
      <c r="H480" s="4"/>
      <c r="I480" s="4"/>
      <c r="J480" s="4"/>
      <c r="K480" s="4"/>
      <c r="L480" s="255"/>
      <c r="M480" s="258"/>
      <c r="N480" s="64"/>
      <c r="O480" s="67"/>
      <c r="P480" s="67"/>
      <c r="Q480" s="65">
        <f t="shared" si="150"/>
        <v>0</v>
      </c>
      <c r="R480" s="67"/>
      <c r="S480" s="67"/>
      <c r="T480" s="67"/>
    </row>
    <row r="481" spans="1:20" s="166" customFormat="1" ht="15">
      <c r="A481" s="277"/>
      <c r="B481" s="291"/>
      <c r="C481" s="279"/>
      <c r="D481" s="40">
        <v>2012</v>
      </c>
      <c r="E481" s="4">
        <f t="shared" si="149"/>
        <v>0</v>
      </c>
      <c r="F481" s="4"/>
      <c r="G481" s="4"/>
      <c r="H481" s="4"/>
      <c r="I481" s="4"/>
      <c r="J481" s="4"/>
      <c r="K481" s="4"/>
      <c r="L481" s="255"/>
      <c r="M481" s="258"/>
      <c r="N481" s="64"/>
      <c r="O481" s="67"/>
      <c r="P481" s="67"/>
      <c r="Q481" s="65">
        <f t="shared" si="150"/>
        <v>0</v>
      </c>
      <c r="R481" s="67"/>
      <c r="S481" s="67"/>
      <c r="T481" s="67"/>
    </row>
    <row r="482" spans="1:20" s="166" customFormat="1" ht="14.25" customHeight="1">
      <c r="A482" s="277"/>
      <c r="B482" s="291"/>
      <c r="C482" s="279"/>
      <c r="D482" s="40">
        <v>2013</v>
      </c>
      <c r="E482" s="4">
        <f t="shared" si="149"/>
        <v>0</v>
      </c>
      <c r="F482" s="4"/>
      <c r="G482" s="4"/>
      <c r="H482" s="4"/>
      <c r="I482" s="4"/>
      <c r="J482" s="4"/>
      <c r="K482" s="4"/>
      <c r="L482" s="255"/>
      <c r="M482" s="258"/>
      <c r="N482" s="64"/>
      <c r="O482" s="67"/>
      <c r="P482" s="67"/>
      <c r="Q482" s="65">
        <f t="shared" si="150"/>
        <v>0</v>
      </c>
      <c r="R482" s="67"/>
      <c r="S482" s="67"/>
      <c r="T482" s="67"/>
    </row>
    <row r="483" spans="1:20" s="166" customFormat="1" ht="45.75" customHeight="1" thickBot="1">
      <c r="A483" s="277"/>
      <c r="B483" s="291"/>
      <c r="C483" s="279"/>
      <c r="D483" s="40">
        <v>2014</v>
      </c>
      <c r="E483" s="4">
        <f t="shared" si="149"/>
        <v>0</v>
      </c>
      <c r="F483" s="4"/>
      <c r="G483" s="4"/>
      <c r="H483" s="4"/>
      <c r="I483" s="4"/>
      <c r="J483" s="4"/>
      <c r="K483" s="4"/>
      <c r="L483" s="256"/>
      <c r="M483" s="259"/>
      <c r="N483" s="64"/>
      <c r="O483" s="67"/>
      <c r="P483" s="67"/>
      <c r="Q483" s="65">
        <f t="shared" si="150"/>
        <v>0</v>
      </c>
      <c r="R483" s="67"/>
      <c r="S483" s="67"/>
      <c r="T483" s="67"/>
    </row>
    <row r="484" spans="1:20" s="165" customFormat="1" ht="20.25" customHeight="1">
      <c r="A484" s="277">
        <v>56</v>
      </c>
      <c r="B484" s="291" t="s">
        <v>140</v>
      </c>
      <c r="C484" s="279"/>
      <c r="D484" s="139" t="s">
        <v>24</v>
      </c>
      <c r="E484" s="4">
        <f t="shared" si="149"/>
        <v>2.6</v>
      </c>
      <c r="F484" s="5">
        <f aca="true" t="shared" si="154" ref="F484:K484">SUM(F485:F489)</f>
        <v>0</v>
      </c>
      <c r="G484" s="5">
        <f t="shared" si="154"/>
        <v>0</v>
      </c>
      <c r="H484" s="5">
        <f t="shared" si="154"/>
        <v>0</v>
      </c>
      <c r="I484" s="5">
        <f t="shared" si="154"/>
        <v>1.6</v>
      </c>
      <c r="J484" s="5">
        <f t="shared" si="154"/>
        <v>1</v>
      </c>
      <c r="K484" s="5">
        <f t="shared" si="154"/>
        <v>0</v>
      </c>
      <c r="L484" s="254" t="s">
        <v>155</v>
      </c>
      <c r="M484" s="257" t="s">
        <v>156</v>
      </c>
      <c r="N484" s="1">
        <f>SUM(N485:N489)</f>
        <v>0.24</v>
      </c>
      <c r="O484" s="5">
        <f>SUM(O485:O489)</f>
        <v>0</v>
      </c>
      <c r="P484" s="65"/>
      <c r="Q484" s="65">
        <f t="shared" si="150"/>
        <v>0</v>
      </c>
      <c r="R484" s="5">
        <f>SUM(R485:R489)</f>
        <v>0</v>
      </c>
      <c r="S484" s="5">
        <f>SUM(S485:S489)</f>
        <v>0</v>
      </c>
      <c r="T484" s="5">
        <f>SUM(T485:T489)</f>
        <v>0</v>
      </c>
    </row>
    <row r="485" spans="1:20" s="166" customFormat="1" ht="18" customHeight="1">
      <c r="A485" s="277"/>
      <c r="B485" s="291"/>
      <c r="C485" s="279"/>
      <c r="D485" s="40">
        <v>2010</v>
      </c>
      <c r="E485" s="4">
        <f t="shared" si="149"/>
        <v>0</v>
      </c>
      <c r="F485" s="4"/>
      <c r="G485" s="4"/>
      <c r="H485" s="4"/>
      <c r="I485" s="4"/>
      <c r="J485" s="4"/>
      <c r="K485" s="4"/>
      <c r="L485" s="255"/>
      <c r="M485" s="258"/>
      <c r="N485" s="112"/>
      <c r="O485" s="67"/>
      <c r="P485" s="67"/>
      <c r="Q485" s="65">
        <f t="shared" si="150"/>
        <v>0</v>
      </c>
      <c r="R485" s="67"/>
      <c r="S485" s="67"/>
      <c r="T485" s="67"/>
    </row>
    <row r="486" spans="1:20" s="166" customFormat="1" ht="15">
      <c r="A486" s="277"/>
      <c r="B486" s="291"/>
      <c r="C486" s="279"/>
      <c r="D486" s="40">
        <v>2011</v>
      </c>
      <c r="E486" s="4">
        <f t="shared" si="149"/>
        <v>0.5</v>
      </c>
      <c r="F486" s="4"/>
      <c r="G486" s="4"/>
      <c r="H486" s="4"/>
      <c r="I486" s="4">
        <v>0.5</v>
      </c>
      <c r="J486" s="4"/>
      <c r="K486" s="4"/>
      <c r="L486" s="255"/>
      <c r="M486" s="258"/>
      <c r="N486" s="112">
        <v>0.05</v>
      </c>
      <c r="O486" s="67"/>
      <c r="P486" s="67"/>
      <c r="Q486" s="65">
        <f t="shared" si="150"/>
        <v>0</v>
      </c>
      <c r="R486" s="67"/>
      <c r="S486" s="67"/>
      <c r="T486" s="67"/>
    </row>
    <row r="487" spans="1:20" s="166" customFormat="1" ht="15">
      <c r="A487" s="277"/>
      <c r="B487" s="291"/>
      <c r="C487" s="279"/>
      <c r="D487" s="40">
        <v>2012</v>
      </c>
      <c r="E487" s="4">
        <f t="shared" si="149"/>
        <v>0</v>
      </c>
      <c r="F487" s="4"/>
      <c r="G487" s="4"/>
      <c r="H487" s="4"/>
      <c r="I487" s="4"/>
      <c r="J487" s="4"/>
      <c r="K487" s="4"/>
      <c r="L487" s="255"/>
      <c r="M487" s="258"/>
      <c r="N487" s="112"/>
      <c r="O487" s="67"/>
      <c r="P487" s="67"/>
      <c r="Q487" s="65">
        <f t="shared" si="150"/>
        <v>0</v>
      </c>
      <c r="R487" s="67"/>
      <c r="S487" s="67"/>
      <c r="T487" s="67"/>
    </row>
    <row r="488" spans="1:20" s="166" customFormat="1" ht="14.25" customHeight="1">
      <c r="A488" s="277"/>
      <c r="B488" s="291"/>
      <c r="C488" s="279"/>
      <c r="D488" s="40">
        <v>2013</v>
      </c>
      <c r="E488" s="4">
        <f t="shared" si="149"/>
        <v>2.1</v>
      </c>
      <c r="F488" s="4"/>
      <c r="G488" s="4"/>
      <c r="H488" s="4"/>
      <c r="I488" s="4">
        <v>1.1</v>
      </c>
      <c r="J488" s="4">
        <v>1</v>
      </c>
      <c r="K488" s="4"/>
      <c r="L488" s="255"/>
      <c r="M488" s="258"/>
      <c r="N488" s="112">
        <v>0.19</v>
      </c>
      <c r="O488" s="67"/>
      <c r="P488" s="67"/>
      <c r="Q488" s="65">
        <f t="shared" si="150"/>
        <v>0</v>
      </c>
      <c r="R488" s="67"/>
      <c r="S488" s="67"/>
      <c r="T488" s="67"/>
    </row>
    <row r="489" spans="1:20" s="166" customFormat="1" ht="45.75" customHeight="1" thickBot="1">
      <c r="A489" s="277"/>
      <c r="B489" s="291"/>
      <c r="C489" s="279"/>
      <c r="D489" s="40">
        <v>2014</v>
      </c>
      <c r="E489" s="4">
        <f t="shared" si="149"/>
        <v>0</v>
      </c>
      <c r="F489" s="4"/>
      <c r="G489" s="4"/>
      <c r="H489" s="4"/>
      <c r="I489" s="4"/>
      <c r="J489" s="4"/>
      <c r="K489" s="4"/>
      <c r="L489" s="256"/>
      <c r="M489" s="259"/>
      <c r="N489" s="112"/>
      <c r="O489" s="67"/>
      <c r="P489" s="67"/>
      <c r="Q489" s="65">
        <f t="shared" si="150"/>
        <v>0</v>
      </c>
      <c r="R489" s="67"/>
      <c r="S489" s="67"/>
      <c r="T489" s="67"/>
    </row>
    <row r="490" spans="1:20" s="165" customFormat="1" ht="20.25" customHeight="1">
      <c r="A490" s="277">
        <v>57</v>
      </c>
      <c r="B490" s="291" t="s">
        <v>141</v>
      </c>
      <c r="C490" s="279"/>
      <c r="D490" s="139" t="s">
        <v>24</v>
      </c>
      <c r="E490" s="4">
        <f t="shared" si="149"/>
        <v>30.1</v>
      </c>
      <c r="F490" s="5">
        <f aca="true" t="shared" si="155" ref="F490:K490">SUM(F491:F495)</f>
        <v>0</v>
      </c>
      <c r="G490" s="5">
        <f t="shared" si="155"/>
        <v>0</v>
      </c>
      <c r="H490" s="5">
        <f t="shared" si="155"/>
        <v>0</v>
      </c>
      <c r="I490" s="5">
        <f t="shared" si="155"/>
        <v>22.1</v>
      </c>
      <c r="J490" s="5">
        <f t="shared" si="155"/>
        <v>8</v>
      </c>
      <c r="K490" s="5">
        <f t="shared" si="155"/>
        <v>0</v>
      </c>
      <c r="L490" s="254" t="s">
        <v>155</v>
      </c>
      <c r="M490" s="257" t="s">
        <v>171</v>
      </c>
      <c r="N490" s="1">
        <f>SUM(N491:N495)</f>
        <v>2.72</v>
      </c>
      <c r="O490" s="5">
        <f>SUM(O491:O495)</f>
        <v>0</v>
      </c>
      <c r="P490" s="65"/>
      <c r="Q490" s="65">
        <f t="shared" si="150"/>
        <v>0</v>
      </c>
      <c r="R490" s="5">
        <f>SUM(R491:R495)</f>
        <v>0</v>
      </c>
      <c r="S490" s="5">
        <f>SUM(S491:S495)</f>
        <v>0</v>
      </c>
      <c r="T490" s="5">
        <f>SUM(T491:T495)</f>
        <v>0</v>
      </c>
    </row>
    <row r="491" spans="1:20" s="166" customFormat="1" ht="18" customHeight="1">
      <c r="A491" s="277"/>
      <c r="B491" s="291"/>
      <c r="C491" s="279"/>
      <c r="D491" s="40">
        <v>2010</v>
      </c>
      <c r="E491" s="4">
        <f t="shared" si="149"/>
        <v>2</v>
      </c>
      <c r="F491" s="4"/>
      <c r="G491" s="4"/>
      <c r="H491" s="4"/>
      <c r="I491" s="4">
        <v>2</v>
      </c>
      <c r="J491" s="4"/>
      <c r="K491" s="4"/>
      <c r="L491" s="255"/>
      <c r="M491" s="258"/>
      <c r="N491" s="112">
        <v>0.18</v>
      </c>
      <c r="O491" s="67"/>
      <c r="P491" s="67"/>
      <c r="Q491" s="65">
        <f t="shared" si="150"/>
        <v>0</v>
      </c>
      <c r="R491" s="67"/>
      <c r="S491" s="67"/>
      <c r="T491" s="67"/>
    </row>
    <row r="492" spans="1:20" s="166" customFormat="1" ht="15">
      <c r="A492" s="277"/>
      <c r="B492" s="291"/>
      <c r="C492" s="279"/>
      <c r="D492" s="40">
        <v>2011</v>
      </c>
      <c r="E492" s="4">
        <f t="shared" si="149"/>
        <v>7.1</v>
      </c>
      <c r="F492" s="4"/>
      <c r="G492" s="4"/>
      <c r="H492" s="4"/>
      <c r="I492" s="4">
        <v>5.1</v>
      </c>
      <c r="J492" s="4">
        <v>2</v>
      </c>
      <c r="K492" s="4"/>
      <c r="L492" s="255"/>
      <c r="M492" s="258"/>
      <c r="N492" s="112">
        <v>0.64</v>
      </c>
      <c r="O492" s="67"/>
      <c r="P492" s="67"/>
      <c r="Q492" s="65">
        <f t="shared" si="150"/>
        <v>0</v>
      </c>
      <c r="R492" s="67"/>
      <c r="S492" s="67"/>
      <c r="T492" s="67"/>
    </row>
    <row r="493" spans="1:20" s="166" customFormat="1" ht="15">
      <c r="A493" s="277"/>
      <c r="B493" s="291"/>
      <c r="C493" s="279"/>
      <c r="D493" s="40">
        <v>2012</v>
      </c>
      <c r="E493" s="4">
        <f t="shared" si="149"/>
        <v>7.2</v>
      </c>
      <c r="F493" s="4"/>
      <c r="G493" s="4"/>
      <c r="H493" s="4"/>
      <c r="I493" s="4">
        <v>5.2</v>
      </c>
      <c r="J493" s="4">
        <v>2</v>
      </c>
      <c r="K493" s="4"/>
      <c r="L493" s="255"/>
      <c r="M493" s="258"/>
      <c r="N493" s="112">
        <v>0.65</v>
      </c>
      <c r="O493" s="67"/>
      <c r="P493" s="67"/>
      <c r="Q493" s="65">
        <f t="shared" si="150"/>
        <v>0</v>
      </c>
      <c r="R493" s="67"/>
      <c r="S493" s="67"/>
      <c r="T493" s="67"/>
    </row>
    <row r="494" spans="1:20" s="166" customFormat="1" ht="14.25" customHeight="1">
      <c r="A494" s="277"/>
      <c r="B494" s="291"/>
      <c r="C494" s="279"/>
      <c r="D494" s="40">
        <v>2013</v>
      </c>
      <c r="E494" s="4">
        <f t="shared" si="149"/>
        <v>7.5</v>
      </c>
      <c r="F494" s="4"/>
      <c r="G494" s="4"/>
      <c r="H494" s="4"/>
      <c r="I494" s="4">
        <v>5.5</v>
      </c>
      <c r="J494" s="4">
        <v>2</v>
      </c>
      <c r="K494" s="4"/>
      <c r="L494" s="255"/>
      <c r="M494" s="258"/>
      <c r="N494" s="112">
        <v>0.68</v>
      </c>
      <c r="O494" s="67"/>
      <c r="P494" s="67"/>
      <c r="Q494" s="65">
        <f t="shared" si="150"/>
        <v>0</v>
      </c>
      <c r="R494" s="67"/>
      <c r="S494" s="67"/>
      <c r="T494" s="67"/>
    </row>
    <row r="495" spans="1:20" s="166" customFormat="1" ht="15.75" thickBot="1">
      <c r="A495" s="277"/>
      <c r="B495" s="291"/>
      <c r="C495" s="279"/>
      <c r="D495" s="40">
        <v>2014</v>
      </c>
      <c r="E495" s="4">
        <f t="shared" si="149"/>
        <v>6.3</v>
      </c>
      <c r="F495" s="4"/>
      <c r="G495" s="4"/>
      <c r="H495" s="4"/>
      <c r="I495" s="4">
        <v>4.3</v>
      </c>
      <c r="J495" s="4">
        <v>2</v>
      </c>
      <c r="K495" s="4"/>
      <c r="L495" s="256"/>
      <c r="M495" s="259"/>
      <c r="N495" s="112">
        <v>0.57</v>
      </c>
      <c r="O495" s="67"/>
      <c r="P495" s="67"/>
      <c r="Q495" s="65">
        <f t="shared" si="150"/>
        <v>0</v>
      </c>
      <c r="R495" s="67"/>
      <c r="S495" s="67"/>
      <c r="T495" s="67"/>
    </row>
    <row r="496" spans="1:20" s="165" customFormat="1" ht="20.25" customHeight="1">
      <c r="A496" s="277">
        <v>58</v>
      </c>
      <c r="B496" s="291" t="s">
        <v>142</v>
      </c>
      <c r="C496" s="279"/>
      <c r="D496" s="139" t="s">
        <v>24</v>
      </c>
      <c r="E496" s="4">
        <f t="shared" si="149"/>
        <v>42.300000000000004</v>
      </c>
      <c r="F496" s="5">
        <f aca="true" t="shared" si="156" ref="F496:K496">SUM(F497:F501)</f>
        <v>0</v>
      </c>
      <c r="G496" s="5">
        <f t="shared" si="156"/>
        <v>0</v>
      </c>
      <c r="H496" s="5">
        <f t="shared" si="156"/>
        <v>0</v>
      </c>
      <c r="I496" s="5">
        <f t="shared" si="156"/>
        <v>32.300000000000004</v>
      </c>
      <c r="J496" s="5">
        <f t="shared" si="156"/>
        <v>10</v>
      </c>
      <c r="K496" s="5">
        <f t="shared" si="156"/>
        <v>0</v>
      </c>
      <c r="L496" s="254" t="s">
        <v>155</v>
      </c>
      <c r="M496" s="257" t="s">
        <v>172</v>
      </c>
      <c r="N496" s="1">
        <f>SUM(N497:N501)</f>
        <v>3.82</v>
      </c>
      <c r="O496" s="5">
        <f>SUM(O497:O501)</f>
        <v>0</v>
      </c>
      <c r="P496" s="65"/>
      <c r="Q496" s="65">
        <f t="shared" si="150"/>
        <v>0</v>
      </c>
      <c r="R496" s="5">
        <f>SUM(R497:R501)</f>
        <v>0</v>
      </c>
      <c r="S496" s="5">
        <f>SUM(S497:S501)</f>
        <v>0</v>
      </c>
      <c r="T496" s="5">
        <f>SUM(T497:T501)</f>
        <v>0</v>
      </c>
    </row>
    <row r="497" spans="1:20" s="166" customFormat="1" ht="18" customHeight="1">
      <c r="A497" s="277"/>
      <c r="B497" s="291"/>
      <c r="C497" s="279"/>
      <c r="D497" s="40">
        <v>2010</v>
      </c>
      <c r="E497" s="4">
        <f t="shared" si="149"/>
        <v>8.2</v>
      </c>
      <c r="F497" s="4"/>
      <c r="G497" s="4"/>
      <c r="H497" s="4"/>
      <c r="I497" s="4">
        <v>6.2</v>
      </c>
      <c r="J497" s="4">
        <v>2</v>
      </c>
      <c r="K497" s="4"/>
      <c r="L497" s="255"/>
      <c r="M497" s="258"/>
      <c r="N497" s="112">
        <v>0.74</v>
      </c>
      <c r="O497" s="67"/>
      <c r="P497" s="67"/>
      <c r="Q497" s="65">
        <f t="shared" si="150"/>
        <v>0</v>
      </c>
      <c r="R497" s="67"/>
      <c r="S497" s="67"/>
      <c r="T497" s="67"/>
    </row>
    <row r="498" spans="1:20" s="166" customFormat="1" ht="15">
      <c r="A498" s="277"/>
      <c r="B498" s="291"/>
      <c r="C498" s="279"/>
      <c r="D498" s="40">
        <v>2011</v>
      </c>
      <c r="E498" s="4">
        <f t="shared" si="149"/>
        <v>8.3</v>
      </c>
      <c r="F498" s="4"/>
      <c r="G498" s="4"/>
      <c r="H498" s="4"/>
      <c r="I498" s="4">
        <v>6.3</v>
      </c>
      <c r="J498" s="4">
        <v>2</v>
      </c>
      <c r="K498" s="4"/>
      <c r="L498" s="255"/>
      <c r="M498" s="258"/>
      <c r="N498" s="112">
        <v>0.75</v>
      </c>
      <c r="O498" s="67"/>
      <c r="P498" s="67"/>
      <c r="Q498" s="65">
        <f t="shared" si="150"/>
        <v>0</v>
      </c>
      <c r="R498" s="67"/>
      <c r="S498" s="67"/>
      <c r="T498" s="67"/>
    </row>
    <row r="499" spans="1:20" s="166" customFormat="1" ht="15">
      <c r="A499" s="277"/>
      <c r="B499" s="291"/>
      <c r="C499" s="279"/>
      <c r="D499" s="40">
        <v>2012</v>
      </c>
      <c r="E499" s="4">
        <f t="shared" si="149"/>
        <v>8.3</v>
      </c>
      <c r="F499" s="4"/>
      <c r="G499" s="4"/>
      <c r="H499" s="4"/>
      <c r="I499" s="4">
        <v>6.3</v>
      </c>
      <c r="J499" s="4">
        <v>2</v>
      </c>
      <c r="K499" s="4"/>
      <c r="L499" s="255"/>
      <c r="M499" s="258"/>
      <c r="N499" s="112">
        <v>0.75</v>
      </c>
      <c r="O499" s="67"/>
      <c r="P499" s="67"/>
      <c r="Q499" s="65">
        <f t="shared" si="150"/>
        <v>0</v>
      </c>
      <c r="R499" s="67"/>
      <c r="S499" s="67"/>
      <c r="T499" s="67"/>
    </row>
    <row r="500" spans="1:20" s="166" customFormat="1" ht="14.25" customHeight="1">
      <c r="A500" s="277"/>
      <c r="B500" s="291"/>
      <c r="C500" s="279"/>
      <c r="D500" s="40">
        <v>2013</v>
      </c>
      <c r="E500" s="4">
        <f t="shared" si="149"/>
        <v>8.4</v>
      </c>
      <c r="F500" s="4"/>
      <c r="G500" s="4"/>
      <c r="H500" s="4"/>
      <c r="I500" s="4">
        <v>6.4</v>
      </c>
      <c r="J500" s="4">
        <v>2</v>
      </c>
      <c r="K500" s="4"/>
      <c r="L500" s="255"/>
      <c r="M500" s="258"/>
      <c r="N500" s="112">
        <v>0.76</v>
      </c>
      <c r="O500" s="67"/>
      <c r="P500" s="67"/>
      <c r="Q500" s="65">
        <f t="shared" si="150"/>
        <v>0</v>
      </c>
      <c r="R500" s="67"/>
      <c r="S500" s="67"/>
      <c r="T500" s="67"/>
    </row>
    <row r="501" spans="1:20" s="166" customFormat="1" ht="15.75" thickBot="1">
      <c r="A501" s="277"/>
      <c r="B501" s="291"/>
      <c r="C501" s="279"/>
      <c r="D501" s="40">
        <v>2014</v>
      </c>
      <c r="E501" s="4">
        <f t="shared" si="149"/>
        <v>9.1</v>
      </c>
      <c r="F501" s="4"/>
      <c r="G501" s="4"/>
      <c r="H501" s="4"/>
      <c r="I501" s="4">
        <v>7.1</v>
      </c>
      <c r="J501" s="4">
        <v>2</v>
      </c>
      <c r="K501" s="4"/>
      <c r="L501" s="256"/>
      <c r="M501" s="259"/>
      <c r="N501" s="112">
        <v>0.82</v>
      </c>
      <c r="O501" s="67"/>
      <c r="P501" s="67"/>
      <c r="Q501" s="65">
        <f t="shared" si="150"/>
        <v>0</v>
      </c>
      <c r="R501" s="67"/>
      <c r="S501" s="67"/>
      <c r="T501" s="67"/>
    </row>
    <row r="502" spans="1:20" s="165" customFormat="1" ht="15.75">
      <c r="A502" s="277">
        <v>59</v>
      </c>
      <c r="B502" s="291" t="s">
        <v>143</v>
      </c>
      <c r="C502" s="279"/>
      <c r="D502" s="139" t="s">
        <v>24</v>
      </c>
      <c r="E502" s="4">
        <f t="shared" si="149"/>
        <v>40.599999999999994</v>
      </c>
      <c r="F502" s="5">
        <f aca="true" t="shared" si="157" ref="F502:K502">SUM(F503:F507)</f>
        <v>27.16</v>
      </c>
      <c r="G502" s="5">
        <f t="shared" si="157"/>
        <v>11.64</v>
      </c>
      <c r="H502" s="5">
        <f t="shared" si="157"/>
        <v>1.8</v>
      </c>
      <c r="I502" s="5">
        <f t="shared" si="157"/>
        <v>0</v>
      </c>
      <c r="J502" s="5">
        <f t="shared" si="157"/>
        <v>0</v>
      </c>
      <c r="K502" s="5">
        <f t="shared" si="157"/>
        <v>0</v>
      </c>
      <c r="L502" s="254" t="s">
        <v>155</v>
      </c>
      <c r="M502" s="257"/>
      <c r="N502" s="1">
        <f>SUM(N503:N507)</f>
        <v>3.66</v>
      </c>
      <c r="O502" s="5">
        <f>SUM(O503:O507)</f>
        <v>0</v>
      </c>
      <c r="P502" s="65"/>
      <c r="Q502" s="118">
        <f t="shared" si="150"/>
        <v>7.0600000000000005</v>
      </c>
      <c r="R502" s="1">
        <f>SUM(R503:R507)</f>
        <v>3.53</v>
      </c>
      <c r="S502" s="1">
        <f>SUM(S503:S507)</f>
        <v>2.4699999999999998</v>
      </c>
      <c r="T502" s="1">
        <f>SUM(T503:T507)</f>
        <v>1.06</v>
      </c>
    </row>
    <row r="503" spans="1:20" s="166" customFormat="1" ht="18" customHeight="1">
      <c r="A503" s="277"/>
      <c r="B503" s="291"/>
      <c r="C503" s="279"/>
      <c r="D503" s="40">
        <v>2010</v>
      </c>
      <c r="E503" s="4">
        <f t="shared" si="149"/>
        <v>11.5</v>
      </c>
      <c r="F503" s="4">
        <v>7.7</v>
      </c>
      <c r="G503" s="4">
        <v>3.3</v>
      </c>
      <c r="H503" s="4">
        <v>0.5</v>
      </c>
      <c r="I503" s="4"/>
      <c r="J503" s="4"/>
      <c r="K503" s="4"/>
      <c r="L503" s="255"/>
      <c r="M503" s="258"/>
      <c r="N503" s="112">
        <v>1.04</v>
      </c>
      <c r="O503" s="67"/>
      <c r="P503" s="67"/>
      <c r="Q503" s="118">
        <f t="shared" si="150"/>
        <v>2</v>
      </c>
      <c r="R503" s="114">
        <v>1</v>
      </c>
      <c r="S503" s="114">
        <v>0.7</v>
      </c>
      <c r="T503" s="114">
        <v>0.3</v>
      </c>
    </row>
    <row r="504" spans="1:20" s="166" customFormat="1" ht="15">
      <c r="A504" s="277"/>
      <c r="B504" s="291"/>
      <c r="C504" s="279"/>
      <c r="D504" s="40">
        <v>2011</v>
      </c>
      <c r="E504" s="4">
        <f t="shared" si="149"/>
        <v>29.1</v>
      </c>
      <c r="F504" s="4">
        <v>19.46</v>
      </c>
      <c r="G504" s="4">
        <v>8.34</v>
      </c>
      <c r="H504" s="4">
        <v>1.3</v>
      </c>
      <c r="I504" s="4"/>
      <c r="J504" s="4"/>
      <c r="K504" s="4"/>
      <c r="L504" s="255"/>
      <c r="M504" s="258"/>
      <c r="N504" s="112">
        <v>2.62</v>
      </c>
      <c r="O504" s="67"/>
      <c r="P504" s="67"/>
      <c r="Q504" s="118">
        <f t="shared" si="150"/>
        <v>5.06</v>
      </c>
      <c r="R504" s="114">
        <v>2.53</v>
      </c>
      <c r="S504" s="114">
        <v>1.77</v>
      </c>
      <c r="T504" s="114">
        <v>0.76</v>
      </c>
    </row>
    <row r="505" spans="1:20" s="166" customFormat="1" ht="15">
      <c r="A505" s="277"/>
      <c r="B505" s="291"/>
      <c r="C505" s="279"/>
      <c r="D505" s="40">
        <v>2012</v>
      </c>
      <c r="E505" s="4">
        <f t="shared" si="149"/>
        <v>0</v>
      </c>
      <c r="F505" s="4"/>
      <c r="G505" s="4"/>
      <c r="H505" s="4"/>
      <c r="I505" s="4"/>
      <c r="J505" s="4"/>
      <c r="K505" s="4"/>
      <c r="L505" s="255"/>
      <c r="M505" s="258"/>
      <c r="N505" s="112"/>
      <c r="O505" s="67"/>
      <c r="P505" s="67"/>
      <c r="Q505" s="118">
        <f t="shared" si="150"/>
        <v>0</v>
      </c>
      <c r="R505" s="114"/>
      <c r="S505" s="114"/>
      <c r="T505" s="114"/>
    </row>
    <row r="506" spans="1:20" s="166" customFormat="1" ht="14.25" customHeight="1">
      <c r="A506" s="277"/>
      <c r="B506" s="291"/>
      <c r="C506" s="279"/>
      <c r="D506" s="40">
        <v>2013</v>
      </c>
      <c r="E506" s="4">
        <f t="shared" si="149"/>
        <v>0</v>
      </c>
      <c r="F506" s="4"/>
      <c r="G506" s="4"/>
      <c r="H506" s="4"/>
      <c r="I506" s="4"/>
      <c r="J506" s="4"/>
      <c r="K506" s="4"/>
      <c r="L506" s="255"/>
      <c r="M506" s="258"/>
      <c r="N506" s="112"/>
      <c r="O506" s="67"/>
      <c r="P506" s="67"/>
      <c r="Q506" s="118">
        <f t="shared" si="150"/>
        <v>0</v>
      </c>
      <c r="R506" s="114"/>
      <c r="S506" s="114"/>
      <c r="T506" s="114"/>
    </row>
    <row r="507" spans="1:20" s="166" customFormat="1" ht="15.75" thickBot="1">
      <c r="A507" s="277"/>
      <c r="B507" s="291"/>
      <c r="C507" s="279"/>
      <c r="D507" s="40">
        <v>2014</v>
      </c>
      <c r="E507" s="4">
        <f t="shared" si="149"/>
        <v>0</v>
      </c>
      <c r="F507" s="4"/>
      <c r="G507" s="4"/>
      <c r="H507" s="4"/>
      <c r="I507" s="4"/>
      <c r="J507" s="4"/>
      <c r="K507" s="4"/>
      <c r="L507" s="256"/>
      <c r="M507" s="258"/>
      <c r="N507" s="112"/>
      <c r="O507" s="67"/>
      <c r="P507" s="67"/>
      <c r="Q507" s="118">
        <f t="shared" si="150"/>
        <v>0</v>
      </c>
      <c r="R507" s="114"/>
      <c r="S507" s="114"/>
      <c r="T507" s="114"/>
    </row>
    <row r="508" spans="1:20" s="165" customFormat="1" ht="20.25" customHeight="1">
      <c r="A508" s="277">
        <v>60</v>
      </c>
      <c r="B508" s="234" t="s">
        <v>144</v>
      </c>
      <c r="C508" s="373" t="s">
        <v>154</v>
      </c>
      <c r="D508" s="139" t="s">
        <v>24</v>
      </c>
      <c r="E508" s="4">
        <f t="shared" si="149"/>
        <v>66.1</v>
      </c>
      <c r="F508" s="5">
        <f aca="true" t="shared" si="158" ref="F508:K508">SUM(F509:F513)</f>
        <v>39.5</v>
      </c>
      <c r="G508" s="5">
        <f t="shared" si="158"/>
        <v>20</v>
      </c>
      <c r="H508" s="5">
        <f t="shared" si="158"/>
        <v>6.6</v>
      </c>
      <c r="I508" s="5">
        <f t="shared" si="158"/>
        <v>0</v>
      </c>
      <c r="J508" s="5">
        <f t="shared" si="158"/>
        <v>0</v>
      </c>
      <c r="K508" s="5">
        <f t="shared" si="158"/>
        <v>0</v>
      </c>
      <c r="L508" s="254" t="s">
        <v>155</v>
      </c>
      <c r="M508" s="372" t="s">
        <v>145</v>
      </c>
      <c r="N508" s="1">
        <f>SUM(N509:N513)</f>
        <v>6.6</v>
      </c>
      <c r="O508" s="5">
        <f>SUM(O509:O513)</f>
        <v>0</v>
      </c>
      <c r="P508" s="65"/>
      <c r="Q508" s="118">
        <f t="shared" si="150"/>
        <v>6.27</v>
      </c>
      <c r="R508" s="1">
        <f>SUM(R509:R513)</f>
        <v>5.8</v>
      </c>
      <c r="S508" s="1">
        <f>SUM(S509:S513)</f>
        <v>0.30000000000000004</v>
      </c>
      <c r="T508" s="1">
        <f>SUM(T509:T513)</f>
        <v>0.17</v>
      </c>
    </row>
    <row r="509" spans="1:20" s="166" customFormat="1" ht="18" customHeight="1">
      <c r="A509" s="277"/>
      <c r="B509" s="234"/>
      <c r="C509" s="373"/>
      <c r="D509" s="40">
        <v>2010</v>
      </c>
      <c r="E509" s="4">
        <f t="shared" si="149"/>
        <v>6.1</v>
      </c>
      <c r="F509" s="4">
        <v>3.7</v>
      </c>
      <c r="G509" s="4">
        <v>1.8</v>
      </c>
      <c r="H509" s="4">
        <v>0.6</v>
      </c>
      <c r="I509" s="4"/>
      <c r="J509" s="4"/>
      <c r="K509" s="4"/>
      <c r="L509" s="255"/>
      <c r="M509" s="203"/>
      <c r="N509" s="112">
        <v>0.6</v>
      </c>
      <c r="O509" s="67"/>
      <c r="P509" s="67"/>
      <c r="Q509" s="118">
        <f t="shared" si="150"/>
        <v>0.55</v>
      </c>
      <c r="R509" s="114">
        <v>0.5</v>
      </c>
      <c r="S509" s="114">
        <v>0.03</v>
      </c>
      <c r="T509" s="114">
        <v>0.02</v>
      </c>
    </row>
    <row r="510" spans="1:20" s="166" customFormat="1" ht="15">
      <c r="A510" s="277"/>
      <c r="B510" s="234"/>
      <c r="C510" s="373"/>
      <c r="D510" s="40">
        <v>2011</v>
      </c>
      <c r="E510" s="4">
        <f t="shared" si="149"/>
        <v>15</v>
      </c>
      <c r="F510" s="4">
        <v>9</v>
      </c>
      <c r="G510" s="4">
        <v>4.5</v>
      </c>
      <c r="H510" s="4">
        <v>1.5</v>
      </c>
      <c r="I510" s="4"/>
      <c r="J510" s="4"/>
      <c r="K510" s="4"/>
      <c r="L510" s="255"/>
      <c r="M510" s="203"/>
      <c r="N510" s="112">
        <v>1.5</v>
      </c>
      <c r="O510" s="67"/>
      <c r="P510" s="67"/>
      <c r="Q510" s="118">
        <f t="shared" si="150"/>
        <v>1.4100000000000001</v>
      </c>
      <c r="R510" s="114">
        <v>1.3</v>
      </c>
      <c r="S510" s="114">
        <v>0.07</v>
      </c>
      <c r="T510" s="114">
        <v>0.04</v>
      </c>
    </row>
    <row r="511" spans="1:20" s="166" customFormat="1" ht="15">
      <c r="A511" s="277"/>
      <c r="B511" s="234"/>
      <c r="C511" s="373"/>
      <c r="D511" s="40">
        <v>2012</v>
      </c>
      <c r="E511" s="4">
        <f t="shared" si="149"/>
        <v>17</v>
      </c>
      <c r="F511" s="4">
        <v>10</v>
      </c>
      <c r="G511" s="4">
        <v>5.3</v>
      </c>
      <c r="H511" s="4">
        <v>1.7</v>
      </c>
      <c r="I511" s="4"/>
      <c r="J511" s="4"/>
      <c r="K511" s="4"/>
      <c r="L511" s="255"/>
      <c r="M511" s="203"/>
      <c r="N511" s="112">
        <v>1.7</v>
      </c>
      <c r="O511" s="67"/>
      <c r="P511" s="67"/>
      <c r="Q511" s="118">
        <f t="shared" si="150"/>
        <v>1.62</v>
      </c>
      <c r="R511" s="114">
        <v>1.5</v>
      </c>
      <c r="S511" s="114">
        <v>0.08</v>
      </c>
      <c r="T511" s="114">
        <v>0.04</v>
      </c>
    </row>
    <row r="512" spans="1:20" s="166" customFormat="1" ht="14.25" customHeight="1">
      <c r="A512" s="277"/>
      <c r="B512" s="234"/>
      <c r="C512" s="373"/>
      <c r="D512" s="40">
        <v>2013</v>
      </c>
      <c r="E512" s="4">
        <f t="shared" si="149"/>
        <v>20</v>
      </c>
      <c r="F512" s="4">
        <v>12</v>
      </c>
      <c r="G512" s="4">
        <v>6</v>
      </c>
      <c r="H512" s="4">
        <v>2</v>
      </c>
      <c r="I512" s="4"/>
      <c r="J512" s="4"/>
      <c r="K512" s="4"/>
      <c r="L512" s="255"/>
      <c r="M512" s="203"/>
      <c r="N512" s="112">
        <v>2</v>
      </c>
      <c r="O512" s="67"/>
      <c r="P512" s="67"/>
      <c r="Q512" s="118">
        <f t="shared" si="150"/>
        <v>1.9400000000000002</v>
      </c>
      <c r="R512" s="114">
        <v>1.8</v>
      </c>
      <c r="S512" s="114">
        <v>0.09</v>
      </c>
      <c r="T512" s="114">
        <v>0.05</v>
      </c>
    </row>
    <row r="513" spans="1:20" s="166" customFormat="1" ht="15">
      <c r="A513" s="277"/>
      <c r="B513" s="234"/>
      <c r="C513" s="373"/>
      <c r="D513" s="40">
        <v>2014</v>
      </c>
      <c r="E513" s="4">
        <f t="shared" si="149"/>
        <v>7.999999999999999</v>
      </c>
      <c r="F513" s="4">
        <v>4.8</v>
      </c>
      <c r="G513" s="4">
        <v>2.4</v>
      </c>
      <c r="H513" s="4">
        <v>0.8</v>
      </c>
      <c r="I513" s="4"/>
      <c r="J513" s="4"/>
      <c r="K513" s="4"/>
      <c r="L513" s="256"/>
      <c r="M513" s="66"/>
      <c r="N513" s="112">
        <v>0.8</v>
      </c>
      <c r="O513" s="67"/>
      <c r="P513" s="67"/>
      <c r="Q513" s="118">
        <f t="shared" si="150"/>
        <v>0.75</v>
      </c>
      <c r="R513" s="114">
        <v>0.7</v>
      </c>
      <c r="S513" s="114">
        <v>0.03</v>
      </c>
      <c r="T513" s="114">
        <v>0.02</v>
      </c>
    </row>
    <row r="514" spans="1:20" s="165" customFormat="1" ht="20.25" customHeight="1">
      <c r="A514" s="277">
        <v>61</v>
      </c>
      <c r="B514" s="234" t="s">
        <v>146</v>
      </c>
      <c r="C514" s="373"/>
      <c r="D514" s="139" t="s">
        <v>24</v>
      </c>
      <c r="E514" s="4">
        <f t="shared" si="149"/>
        <v>104</v>
      </c>
      <c r="F514" s="5">
        <f aca="true" t="shared" si="159" ref="F514:K514">SUM(F515:F519)</f>
        <v>62.39999999999999</v>
      </c>
      <c r="G514" s="5">
        <f t="shared" si="159"/>
        <v>31.6</v>
      </c>
      <c r="H514" s="5">
        <f t="shared" si="159"/>
        <v>10</v>
      </c>
      <c r="I514" s="5">
        <f t="shared" si="159"/>
        <v>0</v>
      </c>
      <c r="J514" s="5">
        <f t="shared" si="159"/>
        <v>0</v>
      </c>
      <c r="K514" s="5">
        <f t="shared" si="159"/>
        <v>0</v>
      </c>
      <c r="L514" s="254" t="s">
        <v>155</v>
      </c>
      <c r="M514" s="203" t="s">
        <v>147</v>
      </c>
      <c r="N514" s="1">
        <f>SUM(N515:N519)</f>
        <v>10.399999999999999</v>
      </c>
      <c r="O514" s="5">
        <f>SUM(O515:O519)</f>
        <v>0</v>
      </c>
      <c r="P514" s="65"/>
      <c r="Q514" s="118">
        <f t="shared" si="150"/>
        <v>9.879999999999999</v>
      </c>
      <c r="R514" s="1">
        <f>SUM(R515:R519)</f>
        <v>9.2</v>
      </c>
      <c r="S514" s="1">
        <f>SUM(S515:S519)</f>
        <v>0.49999999999999994</v>
      </c>
      <c r="T514" s="1">
        <f>SUM(T515:T519)</f>
        <v>0.18000000000000002</v>
      </c>
    </row>
    <row r="515" spans="1:20" s="166" customFormat="1" ht="18" customHeight="1">
      <c r="A515" s="277"/>
      <c r="B515" s="234"/>
      <c r="C515" s="373"/>
      <c r="D515" s="40">
        <v>2010</v>
      </c>
      <c r="E515" s="4">
        <f t="shared" si="149"/>
        <v>12</v>
      </c>
      <c r="F515" s="4">
        <v>7.2</v>
      </c>
      <c r="G515" s="4">
        <v>3.6</v>
      </c>
      <c r="H515" s="4">
        <v>1.2</v>
      </c>
      <c r="I515" s="4"/>
      <c r="J515" s="4"/>
      <c r="K515" s="4"/>
      <c r="L515" s="255"/>
      <c r="M515" s="203"/>
      <c r="N515" s="112">
        <v>1.2</v>
      </c>
      <c r="O515" s="67"/>
      <c r="P515" s="67"/>
      <c r="Q515" s="118">
        <f t="shared" si="150"/>
        <v>1.28</v>
      </c>
      <c r="R515" s="114">
        <v>1.2</v>
      </c>
      <c r="S515" s="114">
        <v>0.06</v>
      </c>
      <c r="T515" s="114">
        <v>0.02</v>
      </c>
    </row>
    <row r="516" spans="1:20" s="166" customFormat="1" ht="15">
      <c r="A516" s="277"/>
      <c r="B516" s="234"/>
      <c r="C516" s="373"/>
      <c r="D516" s="40">
        <v>2011</v>
      </c>
      <c r="E516" s="4">
        <f t="shared" si="149"/>
        <v>23</v>
      </c>
      <c r="F516" s="4">
        <v>13.8</v>
      </c>
      <c r="G516" s="4">
        <v>7</v>
      </c>
      <c r="H516" s="4">
        <v>2.2</v>
      </c>
      <c r="I516" s="4"/>
      <c r="J516" s="4"/>
      <c r="K516" s="4"/>
      <c r="L516" s="255"/>
      <c r="M516" s="203"/>
      <c r="N516" s="112">
        <v>2.3</v>
      </c>
      <c r="O516" s="67"/>
      <c r="P516" s="67"/>
      <c r="Q516" s="118">
        <f t="shared" si="150"/>
        <v>2.15</v>
      </c>
      <c r="R516" s="114">
        <v>2</v>
      </c>
      <c r="S516" s="114">
        <v>0.11</v>
      </c>
      <c r="T516" s="114">
        <v>0.04</v>
      </c>
    </row>
    <row r="517" spans="1:20" s="166" customFormat="1" ht="15">
      <c r="A517" s="277"/>
      <c r="B517" s="234"/>
      <c r="C517" s="373"/>
      <c r="D517" s="40">
        <v>2012</v>
      </c>
      <c r="E517" s="4">
        <f t="shared" si="149"/>
        <v>23</v>
      </c>
      <c r="F517" s="4">
        <v>13.8</v>
      </c>
      <c r="G517" s="4">
        <v>7</v>
      </c>
      <c r="H517" s="4">
        <v>2.2</v>
      </c>
      <c r="I517" s="4"/>
      <c r="J517" s="4"/>
      <c r="K517" s="4"/>
      <c r="L517" s="255"/>
      <c r="M517" s="203"/>
      <c r="N517" s="112">
        <v>2.3</v>
      </c>
      <c r="O517" s="67"/>
      <c r="P517" s="67"/>
      <c r="Q517" s="118">
        <f t="shared" si="150"/>
        <v>2.15</v>
      </c>
      <c r="R517" s="114">
        <v>2</v>
      </c>
      <c r="S517" s="114">
        <v>0.11</v>
      </c>
      <c r="T517" s="114">
        <v>0.04</v>
      </c>
    </row>
    <row r="518" spans="1:20" s="166" customFormat="1" ht="14.25" customHeight="1">
      <c r="A518" s="277"/>
      <c r="B518" s="234"/>
      <c r="C518" s="373"/>
      <c r="D518" s="40">
        <v>2013</v>
      </c>
      <c r="E518" s="4">
        <f t="shared" si="149"/>
        <v>23</v>
      </c>
      <c r="F518" s="4">
        <v>13.8</v>
      </c>
      <c r="G518" s="4">
        <v>7</v>
      </c>
      <c r="H518" s="4">
        <v>2.2</v>
      </c>
      <c r="I518" s="4"/>
      <c r="J518" s="4"/>
      <c r="K518" s="4"/>
      <c r="L518" s="255"/>
      <c r="M518" s="203"/>
      <c r="N518" s="112">
        <v>2.3</v>
      </c>
      <c r="O518" s="67"/>
      <c r="P518" s="67"/>
      <c r="Q518" s="118">
        <f t="shared" si="150"/>
        <v>2.15</v>
      </c>
      <c r="R518" s="114">
        <v>2</v>
      </c>
      <c r="S518" s="114">
        <v>0.11</v>
      </c>
      <c r="T518" s="114">
        <v>0.04</v>
      </c>
    </row>
    <row r="519" spans="1:20" s="166" customFormat="1" ht="25.5" customHeight="1">
      <c r="A519" s="277"/>
      <c r="B519" s="234"/>
      <c r="C519" s="373"/>
      <c r="D519" s="40">
        <v>2014</v>
      </c>
      <c r="E519" s="4">
        <f t="shared" si="149"/>
        <v>23</v>
      </c>
      <c r="F519" s="4">
        <v>13.8</v>
      </c>
      <c r="G519" s="4">
        <v>7</v>
      </c>
      <c r="H519" s="4">
        <v>2.2</v>
      </c>
      <c r="I519" s="4"/>
      <c r="J519" s="4"/>
      <c r="K519" s="4"/>
      <c r="L519" s="256"/>
      <c r="M519" s="203"/>
      <c r="N519" s="112">
        <v>2.3</v>
      </c>
      <c r="O519" s="67"/>
      <c r="P519" s="67"/>
      <c r="Q519" s="118">
        <f t="shared" si="150"/>
        <v>2.15</v>
      </c>
      <c r="R519" s="114">
        <v>2</v>
      </c>
      <c r="S519" s="114">
        <v>0.11</v>
      </c>
      <c r="T519" s="114">
        <v>0.04</v>
      </c>
    </row>
    <row r="520" spans="1:20" s="165" customFormat="1" ht="15.75">
      <c r="A520" s="277">
        <v>62</v>
      </c>
      <c r="B520" s="261" t="s">
        <v>152</v>
      </c>
      <c r="C520" s="261" t="s">
        <v>153</v>
      </c>
      <c r="D520" s="139" t="s">
        <v>24</v>
      </c>
      <c r="E520" s="148">
        <f aca="true" t="shared" si="160" ref="E520:E525">SUM(F520:K520)</f>
        <v>94.14999999999999</v>
      </c>
      <c r="F520" s="5">
        <f aca="true" t="shared" si="161" ref="F520:K520">SUM(F521:F525)</f>
        <v>0</v>
      </c>
      <c r="G520" s="5">
        <f t="shared" si="161"/>
        <v>0</v>
      </c>
      <c r="H520" s="5">
        <f t="shared" si="161"/>
        <v>0</v>
      </c>
      <c r="I520" s="1">
        <f t="shared" si="161"/>
        <v>94.14999999999999</v>
      </c>
      <c r="J520" s="5">
        <f t="shared" si="161"/>
        <v>0</v>
      </c>
      <c r="K520" s="5">
        <f t="shared" si="161"/>
        <v>0</v>
      </c>
      <c r="L520" s="254" t="s">
        <v>155</v>
      </c>
      <c r="M520" s="167"/>
      <c r="N520" s="1">
        <f>SUM(N521:N525)</f>
        <v>7.09</v>
      </c>
      <c r="O520" s="5">
        <f>SUM(O521:O525)</f>
        <v>0</v>
      </c>
      <c r="P520" s="65"/>
      <c r="Q520" s="65">
        <f aca="true" t="shared" si="162" ref="Q520:Q525">SUM(R520:T520)</f>
        <v>0</v>
      </c>
      <c r="R520" s="5">
        <f>SUM(R521:R525)</f>
        <v>0</v>
      </c>
      <c r="S520" s="5">
        <f>SUM(S521:S525)</f>
        <v>0</v>
      </c>
      <c r="T520" s="5">
        <f>SUM(T521:T525)</f>
        <v>0</v>
      </c>
    </row>
    <row r="521" spans="1:20" s="166" customFormat="1" ht="18" customHeight="1">
      <c r="A521" s="277"/>
      <c r="B521" s="262"/>
      <c r="C521" s="262"/>
      <c r="D521" s="40">
        <v>2010</v>
      </c>
      <c r="E521" s="148">
        <f t="shared" si="160"/>
        <v>0</v>
      </c>
      <c r="F521" s="4"/>
      <c r="G521" s="4"/>
      <c r="H521" s="4"/>
      <c r="I521" s="148"/>
      <c r="J521" s="4"/>
      <c r="K521" s="4"/>
      <c r="L521" s="255"/>
      <c r="M521" s="167"/>
      <c r="N521" s="112"/>
      <c r="O521" s="67"/>
      <c r="P521" s="67"/>
      <c r="Q521" s="65">
        <f t="shared" si="162"/>
        <v>0</v>
      </c>
      <c r="R521" s="67"/>
      <c r="S521" s="67"/>
      <c r="T521" s="67"/>
    </row>
    <row r="522" spans="1:20" s="166" customFormat="1" ht="15">
      <c r="A522" s="277"/>
      <c r="B522" s="262"/>
      <c r="C522" s="262"/>
      <c r="D522" s="40">
        <v>2011</v>
      </c>
      <c r="E522" s="148">
        <f t="shared" si="160"/>
        <v>24.64</v>
      </c>
      <c r="F522" s="4"/>
      <c r="G522" s="4"/>
      <c r="H522" s="4"/>
      <c r="I522" s="148">
        <v>24.64</v>
      </c>
      <c r="J522" s="4"/>
      <c r="K522" s="4"/>
      <c r="L522" s="255"/>
      <c r="M522" s="168" t="s">
        <v>148</v>
      </c>
      <c r="N522" s="112">
        <v>1.72</v>
      </c>
      <c r="O522" s="67"/>
      <c r="P522" s="67"/>
      <c r="Q522" s="65">
        <f t="shared" si="162"/>
        <v>0</v>
      </c>
      <c r="R522" s="67"/>
      <c r="S522" s="67"/>
      <c r="T522" s="67"/>
    </row>
    <row r="523" spans="1:20" s="166" customFormat="1" ht="15">
      <c r="A523" s="277"/>
      <c r="B523" s="262"/>
      <c r="C523" s="262"/>
      <c r="D523" s="40">
        <v>2012</v>
      </c>
      <c r="E523" s="148">
        <f t="shared" si="160"/>
        <v>42.15</v>
      </c>
      <c r="F523" s="4"/>
      <c r="G523" s="4"/>
      <c r="H523" s="4"/>
      <c r="I523" s="148">
        <v>42.15</v>
      </c>
      <c r="J523" s="4"/>
      <c r="K523" s="4"/>
      <c r="L523" s="255"/>
      <c r="M523" s="168" t="s">
        <v>149</v>
      </c>
      <c r="N523" s="112">
        <v>3.37</v>
      </c>
      <c r="O523" s="67"/>
      <c r="P523" s="67"/>
      <c r="Q523" s="65">
        <f t="shared" si="162"/>
        <v>0</v>
      </c>
      <c r="R523" s="67"/>
      <c r="S523" s="67"/>
      <c r="T523" s="67"/>
    </row>
    <row r="524" spans="1:20" s="166" customFormat="1" ht="14.25" customHeight="1">
      <c r="A524" s="277"/>
      <c r="B524" s="262"/>
      <c r="C524" s="262"/>
      <c r="D524" s="40">
        <v>2013</v>
      </c>
      <c r="E524" s="148">
        <f t="shared" si="160"/>
        <v>18.99</v>
      </c>
      <c r="F524" s="4"/>
      <c r="G524" s="4"/>
      <c r="H524" s="4"/>
      <c r="I524" s="148">
        <v>18.99</v>
      </c>
      <c r="J524" s="4"/>
      <c r="K524" s="4"/>
      <c r="L524" s="255"/>
      <c r="M524" s="168" t="s">
        <v>150</v>
      </c>
      <c r="N524" s="112">
        <v>1.33</v>
      </c>
      <c r="O524" s="67"/>
      <c r="P524" s="67"/>
      <c r="Q524" s="65">
        <f t="shared" si="162"/>
        <v>0</v>
      </c>
      <c r="R524" s="67"/>
      <c r="S524" s="67"/>
      <c r="T524" s="67"/>
    </row>
    <row r="525" spans="1:20" s="166" customFormat="1" ht="15.75" thickBot="1">
      <c r="A525" s="277"/>
      <c r="B525" s="262"/>
      <c r="C525" s="262"/>
      <c r="D525" s="40">
        <v>2014</v>
      </c>
      <c r="E525" s="148">
        <f t="shared" si="160"/>
        <v>8.37</v>
      </c>
      <c r="F525" s="4"/>
      <c r="G525" s="4"/>
      <c r="H525" s="4"/>
      <c r="I525" s="148">
        <v>8.37</v>
      </c>
      <c r="J525" s="4"/>
      <c r="K525" s="4"/>
      <c r="L525" s="256"/>
      <c r="M525" s="169" t="s">
        <v>151</v>
      </c>
      <c r="N525" s="112">
        <v>0.67</v>
      </c>
      <c r="O525" s="67"/>
      <c r="P525" s="67"/>
      <c r="Q525" s="65">
        <f t="shared" si="162"/>
        <v>0</v>
      </c>
      <c r="R525" s="67"/>
      <c r="S525" s="67"/>
      <c r="T525" s="67"/>
    </row>
    <row r="526" spans="1:20" s="165" customFormat="1" ht="15.75">
      <c r="A526" s="277">
        <v>63</v>
      </c>
      <c r="B526" s="261" t="s">
        <v>198</v>
      </c>
      <c r="C526" s="261" t="s">
        <v>199</v>
      </c>
      <c r="D526" s="139" t="s">
        <v>24</v>
      </c>
      <c r="E526" s="148">
        <f t="shared" si="149"/>
        <v>39.3</v>
      </c>
      <c r="F526" s="5">
        <f aca="true" t="shared" si="163" ref="F526:K526">SUM(F527:F531)</f>
        <v>0</v>
      </c>
      <c r="G526" s="5">
        <f t="shared" si="163"/>
        <v>0</v>
      </c>
      <c r="H526" s="5">
        <f t="shared" si="163"/>
        <v>4.4</v>
      </c>
      <c r="I526" s="1">
        <f t="shared" si="163"/>
        <v>0</v>
      </c>
      <c r="J526" s="5">
        <f t="shared" si="163"/>
        <v>0</v>
      </c>
      <c r="K526" s="5">
        <f t="shared" si="163"/>
        <v>34.9</v>
      </c>
      <c r="L526" s="254"/>
      <c r="M526" s="203"/>
      <c r="N526" s="1">
        <f>SUM(N527:N531)</f>
        <v>0</v>
      </c>
      <c r="O526" s="5">
        <f>SUM(O527:O531)</f>
        <v>0</v>
      </c>
      <c r="P526" s="65"/>
      <c r="Q526" s="65">
        <f t="shared" si="150"/>
        <v>0</v>
      </c>
      <c r="R526" s="5">
        <f>SUM(R527:R531)</f>
        <v>0</v>
      </c>
      <c r="S526" s="5">
        <f>SUM(S527:S531)</f>
        <v>0</v>
      </c>
      <c r="T526" s="5">
        <f>SUM(T527:T531)</f>
        <v>0</v>
      </c>
    </row>
    <row r="527" spans="1:20" s="166" customFormat="1" ht="18" customHeight="1">
      <c r="A527" s="277"/>
      <c r="B527" s="262"/>
      <c r="C527" s="262"/>
      <c r="D527" s="40">
        <v>2010</v>
      </c>
      <c r="E527" s="148">
        <f t="shared" si="149"/>
        <v>19.2</v>
      </c>
      <c r="F527" s="4"/>
      <c r="G527" s="4"/>
      <c r="H527" s="4">
        <v>2.2</v>
      </c>
      <c r="I527" s="148"/>
      <c r="J527" s="4"/>
      <c r="K527" s="4">
        <v>17</v>
      </c>
      <c r="L527" s="255"/>
      <c r="M527" s="203"/>
      <c r="N527" s="112"/>
      <c r="O527" s="67"/>
      <c r="P527" s="67"/>
      <c r="Q527" s="65">
        <f t="shared" si="150"/>
        <v>0</v>
      </c>
      <c r="R527" s="67"/>
      <c r="S527" s="67"/>
      <c r="T527" s="67"/>
    </row>
    <row r="528" spans="1:20" s="166" customFormat="1" ht="15">
      <c r="A528" s="277"/>
      <c r="B528" s="262"/>
      <c r="C528" s="262"/>
      <c r="D528" s="40">
        <v>2011</v>
      </c>
      <c r="E528" s="148">
        <f t="shared" si="149"/>
        <v>20.099999999999998</v>
      </c>
      <c r="F528" s="4"/>
      <c r="G528" s="4"/>
      <c r="H528" s="4">
        <v>2.2</v>
      </c>
      <c r="I528" s="148"/>
      <c r="J528" s="4"/>
      <c r="K528" s="4">
        <v>17.9</v>
      </c>
      <c r="L528" s="255"/>
      <c r="M528" s="203"/>
      <c r="N528" s="112"/>
      <c r="O528" s="67"/>
      <c r="P528" s="67"/>
      <c r="Q528" s="65">
        <f t="shared" si="150"/>
        <v>0</v>
      </c>
      <c r="R528" s="67"/>
      <c r="S528" s="67"/>
      <c r="T528" s="67"/>
    </row>
    <row r="529" spans="1:20" s="166" customFormat="1" ht="15">
      <c r="A529" s="277"/>
      <c r="B529" s="262"/>
      <c r="C529" s="262"/>
      <c r="D529" s="40">
        <v>2012</v>
      </c>
      <c r="E529" s="148">
        <f t="shared" si="149"/>
        <v>0</v>
      </c>
      <c r="F529" s="4"/>
      <c r="G529" s="4"/>
      <c r="H529" s="4"/>
      <c r="I529" s="148"/>
      <c r="J529" s="4"/>
      <c r="K529" s="4"/>
      <c r="L529" s="255"/>
      <c r="M529" s="203"/>
      <c r="N529" s="112"/>
      <c r="O529" s="67"/>
      <c r="P529" s="67"/>
      <c r="Q529" s="65">
        <f t="shared" si="150"/>
        <v>0</v>
      </c>
      <c r="R529" s="67"/>
      <c r="S529" s="67"/>
      <c r="T529" s="67"/>
    </row>
    <row r="530" spans="1:20" s="166" customFormat="1" ht="14.25" customHeight="1">
      <c r="A530" s="277"/>
      <c r="B530" s="262"/>
      <c r="C530" s="262"/>
      <c r="D530" s="40">
        <v>2013</v>
      </c>
      <c r="E530" s="148">
        <f t="shared" si="149"/>
        <v>0</v>
      </c>
      <c r="F530" s="4"/>
      <c r="G530" s="4"/>
      <c r="H530" s="4"/>
      <c r="I530" s="148"/>
      <c r="J530" s="4"/>
      <c r="K530" s="4"/>
      <c r="L530" s="255"/>
      <c r="M530" s="203"/>
      <c r="N530" s="112"/>
      <c r="O530" s="67"/>
      <c r="P530" s="67"/>
      <c r="Q530" s="65">
        <f t="shared" si="150"/>
        <v>0</v>
      </c>
      <c r="R530" s="67"/>
      <c r="S530" s="67"/>
      <c r="T530" s="67"/>
    </row>
    <row r="531" spans="1:20" s="166" customFormat="1" ht="90" customHeight="1">
      <c r="A531" s="277"/>
      <c r="B531" s="262"/>
      <c r="C531" s="262"/>
      <c r="D531" s="40">
        <v>2014</v>
      </c>
      <c r="E531" s="148">
        <f t="shared" si="149"/>
        <v>0</v>
      </c>
      <c r="F531" s="4"/>
      <c r="G531" s="4"/>
      <c r="H531" s="4"/>
      <c r="I531" s="148"/>
      <c r="J531" s="4"/>
      <c r="K531" s="4"/>
      <c r="L531" s="256"/>
      <c r="M531" s="203"/>
      <c r="N531" s="112"/>
      <c r="O531" s="67"/>
      <c r="P531" s="67"/>
      <c r="Q531" s="65">
        <f t="shared" si="150"/>
        <v>0</v>
      </c>
      <c r="R531" s="67"/>
      <c r="S531" s="67"/>
      <c r="T531" s="67"/>
    </row>
    <row r="532" spans="1:20" ht="12.75" customHeight="1">
      <c r="A532" s="263" t="s">
        <v>205</v>
      </c>
      <c r="B532" s="264"/>
      <c r="C532" s="264"/>
      <c r="D532" s="264"/>
      <c r="E532" s="264"/>
      <c r="F532" s="264"/>
      <c r="G532" s="264"/>
      <c r="H532" s="264"/>
      <c r="I532" s="264"/>
      <c r="J532" s="264"/>
      <c r="K532" s="264"/>
      <c r="L532" s="264"/>
      <c r="M532" s="264"/>
      <c r="N532" s="264"/>
      <c r="O532" s="264"/>
      <c r="P532" s="264"/>
      <c r="Q532" s="264"/>
      <c r="R532" s="264"/>
      <c r="S532" s="264"/>
      <c r="T532" s="265"/>
    </row>
    <row r="533" spans="1:20" ht="15" customHeight="1">
      <c r="A533" s="213"/>
      <c r="B533" s="267" t="s">
        <v>28</v>
      </c>
      <c r="C533" s="267"/>
      <c r="D533" s="157">
        <v>2010</v>
      </c>
      <c r="E533" s="124">
        <f>SUM(F533:K533)</f>
        <v>11.8</v>
      </c>
      <c r="F533" s="124"/>
      <c r="G533" s="124"/>
      <c r="H533" s="124">
        <f>H540</f>
        <v>11.8</v>
      </c>
      <c r="I533" s="124"/>
      <c r="J533" s="124"/>
      <c r="K533" s="124"/>
      <c r="L533" s="120"/>
      <c r="M533" s="120"/>
      <c r="N533" s="124">
        <f>N540</f>
        <v>1.2</v>
      </c>
      <c r="O533" s="170">
        <f>O540</f>
        <v>7</v>
      </c>
      <c r="P533" s="126"/>
      <c r="Q533" s="155">
        <f>SUM(R533:T533)</f>
        <v>1.34</v>
      </c>
      <c r="R533" s="171">
        <v>1.2</v>
      </c>
      <c r="S533" s="171">
        <v>0.1</v>
      </c>
      <c r="T533" s="171">
        <v>0.04</v>
      </c>
    </row>
    <row r="534" spans="1:20" ht="15">
      <c r="A534" s="213"/>
      <c r="B534" s="267"/>
      <c r="C534" s="267"/>
      <c r="D534" s="157">
        <v>2011</v>
      </c>
      <c r="E534" s="124">
        <f>SUM(F534:K534)</f>
        <v>19.2</v>
      </c>
      <c r="F534" s="124"/>
      <c r="G534" s="124"/>
      <c r="H534" s="124">
        <f>H541</f>
        <v>19.2</v>
      </c>
      <c r="I534" s="124"/>
      <c r="J534" s="124"/>
      <c r="K534" s="124"/>
      <c r="L534" s="120"/>
      <c r="M534" s="120"/>
      <c r="N534" s="124">
        <f>N541</f>
        <v>1.9</v>
      </c>
      <c r="O534" s="170">
        <f>O541</f>
        <v>8</v>
      </c>
      <c r="P534" s="126"/>
      <c r="Q534" s="155">
        <f>SUM(R534:T534)</f>
        <v>1.85</v>
      </c>
      <c r="R534" s="171">
        <v>1.6</v>
      </c>
      <c r="S534" s="171">
        <v>0.2</v>
      </c>
      <c r="T534" s="171">
        <v>0.05</v>
      </c>
    </row>
    <row r="535" spans="1:20" ht="15">
      <c r="A535" s="213"/>
      <c r="B535" s="267"/>
      <c r="C535" s="267"/>
      <c r="D535" s="157">
        <v>2012</v>
      </c>
      <c r="E535" s="124">
        <f>SUM(F535:K535)</f>
        <v>0</v>
      </c>
      <c r="F535" s="124"/>
      <c r="G535" s="124"/>
      <c r="H535" s="124"/>
      <c r="I535" s="124"/>
      <c r="J535" s="124"/>
      <c r="K535" s="124"/>
      <c r="L535" s="120"/>
      <c r="M535" s="120"/>
      <c r="N535" s="124"/>
      <c r="O535" s="170"/>
      <c r="P535" s="126"/>
      <c r="Q535" s="155">
        <f>SUM(R535:T535)</f>
        <v>0</v>
      </c>
      <c r="R535" s="124"/>
      <c r="S535" s="124"/>
      <c r="T535" s="124"/>
    </row>
    <row r="536" spans="1:20" ht="15">
      <c r="A536" s="213"/>
      <c r="B536" s="267"/>
      <c r="C536" s="267"/>
      <c r="D536" s="157">
        <v>2013</v>
      </c>
      <c r="E536" s="124">
        <f>SUM(F536:K536)</f>
        <v>0</v>
      </c>
      <c r="F536" s="124"/>
      <c r="G536" s="124"/>
      <c r="H536" s="124"/>
      <c r="I536" s="124"/>
      <c r="J536" s="124"/>
      <c r="K536" s="124"/>
      <c r="L536" s="120"/>
      <c r="M536" s="120"/>
      <c r="N536" s="124"/>
      <c r="O536" s="170"/>
      <c r="P536" s="126"/>
      <c r="Q536" s="155">
        <f>SUM(R536:T536)</f>
        <v>0</v>
      </c>
      <c r="R536" s="124"/>
      <c r="S536" s="124"/>
      <c r="T536" s="124"/>
    </row>
    <row r="537" spans="1:20" ht="15">
      <c r="A537" s="213"/>
      <c r="B537" s="267"/>
      <c r="C537" s="267"/>
      <c r="D537" s="157">
        <v>2014</v>
      </c>
      <c r="E537" s="124">
        <f>SUM(F537:K537)</f>
        <v>0</v>
      </c>
      <c r="F537" s="124"/>
      <c r="G537" s="124"/>
      <c r="H537" s="124"/>
      <c r="I537" s="124"/>
      <c r="J537" s="124"/>
      <c r="K537" s="124"/>
      <c r="L537" s="120"/>
      <c r="M537" s="120"/>
      <c r="N537" s="124"/>
      <c r="O537" s="170"/>
      <c r="P537" s="126"/>
      <c r="Q537" s="155">
        <f>SUM(R537:T537)</f>
        <v>0</v>
      </c>
      <c r="R537" s="124"/>
      <c r="S537" s="124"/>
      <c r="T537" s="124"/>
    </row>
    <row r="538" spans="1:20" ht="15">
      <c r="A538" s="266"/>
      <c r="B538" s="268"/>
      <c r="C538" s="268"/>
      <c r="D538" s="163" t="s">
        <v>22</v>
      </c>
      <c r="E538" s="124">
        <f>SUM(E533:E537)</f>
        <v>31</v>
      </c>
      <c r="F538" s="124">
        <f aca="true" t="shared" si="164" ref="F538:K538">SUM(F533:F537)</f>
        <v>0</v>
      </c>
      <c r="G538" s="124">
        <f>SUM(G533:G537)</f>
        <v>0</v>
      </c>
      <c r="H538" s="124">
        <f t="shared" si="164"/>
        <v>31</v>
      </c>
      <c r="I538" s="124">
        <f t="shared" si="164"/>
        <v>0</v>
      </c>
      <c r="J538" s="124">
        <f>SUM(J533:J537)</f>
        <v>0</v>
      </c>
      <c r="K538" s="124">
        <f t="shared" si="164"/>
        <v>0</v>
      </c>
      <c r="L538" s="120"/>
      <c r="M538" s="326"/>
      <c r="N538" s="124">
        <f>SUM(N533:N537)</f>
        <v>3.0999999999999996</v>
      </c>
      <c r="O538" s="126">
        <f>SUM(O533:O537)</f>
        <v>15</v>
      </c>
      <c r="P538" s="126"/>
      <c r="Q538" s="124">
        <f>SUM(Q533:Q537)</f>
        <v>3.1900000000000004</v>
      </c>
      <c r="R538" s="124">
        <f>SUM(R533:R537)</f>
        <v>2.8</v>
      </c>
      <c r="S538" s="124">
        <f>SUM(S533:S537)</f>
        <v>0.30000000000000004</v>
      </c>
      <c r="T538" s="124">
        <f>SUM(T533:T537)</f>
        <v>0.09</v>
      </c>
    </row>
    <row r="539" spans="1:20" s="173" customFormat="1" ht="12.75">
      <c r="A539" s="277">
        <v>64</v>
      </c>
      <c r="B539" s="331" t="s">
        <v>173</v>
      </c>
      <c r="C539" s="330" t="s">
        <v>174</v>
      </c>
      <c r="D539" s="19" t="s">
        <v>27</v>
      </c>
      <c r="E539" s="4">
        <f aca="true" t="shared" si="165" ref="E539:E544">SUM(F539:K539)</f>
        <v>31</v>
      </c>
      <c r="F539" s="5">
        <f aca="true" t="shared" si="166" ref="F539:K539">SUM(F540:F544)</f>
        <v>0</v>
      </c>
      <c r="G539" s="5">
        <f t="shared" si="166"/>
        <v>0</v>
      </c>
      <c r="H539" s="2">
        <f t="shared" si="166"/>
        <v>31</v>
      </c>
      <c r="I539" s="5">
        <f t="shared" si="166"/>
        <v>0</v>
      </c>
      <c r="J539" s="5">
        <f t="shared" si="166"/>
        <v>0</v>
      </c>
      <c r="K539" s="5">
        <f t="shared" si="166"/>
        <v>0</v>
      </c>
      <c r="L539" s="254" t="s">
        <v>155</v>
      </c>
      <c r="M539" s="327" t="s">
        <v>175</v>
      </c>
      <c r="N539" s="1">
        <f>SUM(N540:N544)</f>
        <v>3.0999999999999996</v>
      </c>
      <c r="O539" s="172">
        <f>SUM(O540:O544)</f>
        <v>15</v>
      </c>
      <c r="P539" s="65"/>
      <c r="Q539" s="1">
        <f>SUM(Q540:Q544)</f>
        <v>1.0699999999999998</v>
      </c>
      <c r="R539" s="1">
        <f>SUM(R540:R544)</f>
        <v>0</v>
      </c>
      <c r="S539" s="1">
        <f>SUM(S540:S544)</f>
        <v>0.56</v>
      </c>
      <c r="T539" s="1">
        <f>SUM(T540:T544)</f>
        <v>0.44000000000000006</v>
      </c>
    </row>
    <row r="540" spans="1:20" s="173" customFormat="1" ht="12.75" customHeight="1">
      <c r="A540" s="277"/>
      <c r="B540" s="331"/>
      <c r="C540" s="330"/>
      <c r="D540" s="40">
        <v>2010</v>
      </c>
      <c r="E540" s="4">
        <f t="shared" si="165"/>
        <v>11.8</v>
      </c>
      <c r="F540" s="64"/>
      <c r="G540" s="4"/>
      <c r="H540" s="4">
        <v>11.8</v>
      </c>
      <c r="I540" s="4"/>
      <c r="J540" s="4"/>
      <c r="K540" s="4"/>
      <c r="L540" s="255"/>
      <c r="M540" s="328"/>
      <c r="N540" s="112">
        <v>1.2</v>
      </c>
      <c r="O540" s="152">
        <v>7</v>
      </c>
      <c r="P540" s="67"/>
      <c r="Q540" s="118">
        <v>0.11</v>
      </c>
      <c r="R540" s="114"/>
      <c r="S540" s="114" t="s">
        <v>197</v>
      </c>
      <c r="T540" s="114">
        <v>0.04</v>
      </c>
    </row>
    <row r="541" spans="1:20" s="173" customFormat="1" ht="12.75">
      <c r="A541" s="277"/>
      <c r="B541" s="331"/>
      <c r="C541" s="330"/>
      <c r="D541" s="40">
        <v>2011</v>
      </c>
      <c r="E541" s="4">
        <f t="shared" si="165"/>
        <v>19.2</v>
      </c>
      <c r="F541" s="64"/>
      <c r="G541" s="4"/>
      <c r="H541" s="4">
        <v>19.2</v>
      </c>
      <c r="I541" s="4"/>
      <c r="J541" s="4"/>
      <c r="K541" s="4"/>
      <c r="L541" s="255"/>
      <c r="M541" s="328"/>
      <c r="N541" s="112">
        <v>1.9</v>
      </c>
      <c r="O541" s="152">
        <v>8</v>
      </c>
      <c r="P541" s="67"/>
      <c r="Q541" s="118">
        <v>0.24</v>
      </c>
      <c r="R541" s="114"/>
      <c r="S541" s="114">
        <v>0.14</v>
      </c>
      <c r="T541" s="114">
        <v>0.1</v>
      </c>
    </row>
    <row r="542" spans="1:20" s="173" customFormat="1" ht="12.75">
      <c r="A542" s="277"/>
      <c r="B542" s="331"/>
      <c r="C542" s="330"/>
      <c r="D542" s="40">
        <v>2012</v>
      </c>
      <c r="E542" s="4">
        <f t="shared" si="165"/>
        <v>0</v>
      </c>
      <c r="F542" s="64"/>
      <c r="G542" s="4"/>
      <c r="H542" s="4"/>
      <c r="I542" s="4"/>
      <c r="J542" s="4"/>
      <c r="K542" s="4"/>
      <c r="L542" s="255"/>
      <c r="M542" s="328"/>
      <c r="N542" s="112"/>
      <c r="O542" s="67"/>
      <c r="P542" s="67"/>
      <c r="Q542" s="118">
        <v>0.24</v>
      </c>
      <c r="R542" s="114"/>
      <c r="S542" s="114">
        <v>0.14</v>
      </c>
      <c r="T542" s="114">
        <v>0.1</v>
      </c>
    </row>
    <row r="543" spans="1:20" s="173" customFormat="1" ht="12.75">
      <c r="A543" s="277"/>
      <c r="B543" s="331"/>
      <c r="C543" s="330"/>
      <c r="D543" s="40">
        <v>2013</v>
      </c>
      <c r="E543" s="4">
        <f t="shared" si="165"/>
        <v>0</v>
      </c>
      <c r="F543" s="64"/>
      <c r="G543" s="4"/>
      <c r="H543" s="4"/>
      <c r="I543" s="4"/>
      <c r="J543" s="4"/>
      <c r="K543" s="4"/>
      <c r="L543" s="255"/>
      <c r="M543" s="328"/>
      <c r="N543" s="112"/>
      <c r="O543" s="67"/>
      <c r="P543" s="67"/>
      <c r="Q543" s="118">
        <v>0.24</v>
      </c>
      <c r="R543" s="114"/>
      <c r="S543" s="114">
        <v>0.14</v>
      </c>
      <c r="T543" s="114">
        <v>0.1</v>
      </c>
    </row>
    <row r="544" spans="1:20" s="173" customFormat="1" ht="33.75" customHeight="1" thickBot="1">
      <c r="A544" s="277"/>
      <c r="B544" s="331"/>
      <c r="C544" s="330"/>
      <c r="D544" s="40">
        <v>2014</v>
      </c>
      <c r="E544" s="4">
        <f t="shared" si="165"/>
        <v>0</v>
      </c>
      <c r="F544" s="174"/>
      <c r="G544" s="175"/>
      <c r="H544" s="175"/>
      <c r="I544" s="175"/>
      <c r="J544" s="175"/>
      <c r="K544" s="175"/>
      <c r="L544" s="256"/>
      <c r="M544" s="328"/>
      <c r="N544" s="112"/>
      <c r="O544" s="67"/>
      <c r="P544" s="67"/>
      <c r="Q544" s="118">
        <v>0.24</v>
      </c>
      <c r="R544" s="114"/>
      <c r="S544" s="114">
        <v>0.14</v>
      </c>
      <c r="T544" s="114">
        <v>0.1</v>
      </c>
    </row>
    <row r="545" spans="1:20" ht="16.5" customHeight="1">
      <c r="A545" s="260" t="s">
        <v>207</v>
      </c>
      <c r="B545" s="260"/>
      <c r="C545" s="260"/>
      <c r="D545" s="260"/>
      <c r="E545" s="198"/>
      <c r="F545" s="198"/>
      <c r="G545" s="198"/>
      <c r="H545" s="198"/>
      <c r="I545" s="198"/>
      <c r="J545" s="198"/>
      <c r="K545" s="198"/>
      <c r="L545" s="198"/>
      <c r="M545" s="260"/>
      <c r="N545" s="198"/>
      <c r="O545" s="198"/>
      <c r="P545" s="198"/>
      <c r="Q545" s="198"/>
      <c r="R545" s="198"/>
      <c r="S545" s="198"/>
      <c r="T545" s="198"/>
    </row>
    <row r="546" spans="1:20" s="60" customFormat="1" ht="15">
      <c r="A546" s="204"/>
      <c r="B546" s="297" t="s">
        <v>26</v>
      </c>
      <c r="C546" s="297"/>
      <c r="D546" s="176">
        <v>2010</v>
      </c>
      <c r="E546" s="56">
        <f aca="true" t="shared" si="167" ref="E546:E551">SUM(F546:K546)</f>
        <v>1.5</v>
      </c>
      <c r="F546" s="56"/>
      <c r="G546" s="56"/>
      <c r="H546" s="56">
        <f>H553</f>
        <v>1.5</v>
      </c>
      <c r="I546" s="56"/>
      <c r="J546" s="56"/>
      <c r="K546" s="56"/>
      <c r="L546" s="205"/>
      <c r="M546" s="205"/>
      <c r="N546" s="99"/>
      <c r="O546" s="70"/>
      <c r="P546" s="70"/>
      <c r="Q546" s="56">
        <f aca="true" t="shared" si="168" ref="Q546:Q557">SUM(R546:T546)</f>
        <v>0</v>
      </c>
      <c r="R546" s="99">
        <f aca="true" t="shared" si="169" ref="R546:T548">R553</f>
        <v>0</v>
      </c>
      <c r="S546" s="99">
        <f t="shared" si="169"/>
        <v>0</v>
      </c>
      <c r="T546" s="99">
        <f t="shared" si="169"/>
        <v>0</v>
      </c>
    </row>
    <row r="547" spans="1:20" s="60" customFormat="1" ht="15">
      <c r="A547" s="204"/>
      <c r="B547" s="297"/>
      <c r="C547" s="297"/>
      <c r="D547" s="176">
        <v>2011</v>
      </c>
      <c r="E547" s="56">
        <f t="shared" si="167"/>
        <v>32</v>
      </c>
      <c r="F547" s="56"/>
      <c r="G547" s="56">
        <f>G554</f>
        <v>31</v>
      </c>
      <c r="H547" s="56">
        <f>H554</f>
        <v>1</v>
      </c>
      <c r="I547" s="56"/>
      <c r="J547" s="56"/>
      <c r="K547" s="56"/>
      <c r="L547" s="205"/>
      <c r="M547" s="205"/>
      <c r="N547" s="99"/>
      <c r="O547" s="70"/>
      <c r="P547" s="70"/>
      <c r="Q547" s="56">
        <f t="shared" si="168"/>
        <v>0</v>
      </c>
      <c r="R547" s="99">
        <f t="shared" si="169"/>
        <v>0</v>
      </c>
      <c r="S547" s="99">
        <f t="shared" si="169"/>
        <v>0</v>
      </c>
      <c r="T547" s="99">
        <f t="shared" si="169"/>
        <v>0</v>
      </c>
    </row>
    <row r="548" spans="1:20" s="60" customFormat="1" ht="15">
      <c r="A548" s="204"/>
      <c r="B548" s="297"/>
      <c r="C548" s="297"/>
      <c r="D548" s="176">
        <v>2012</v>
      </c>
      <c r="E548" s="56">
        <f t="shared" si="167"/>
        <v>0</v>
      </c>
      <c r="F548" s="56"/>
      <c r="G548" s="56"/>
      <c r="H548" s="56"/>
      <c r="I548" s="56"/>
      <c r="J548" s="56"/>
      <c r="K548" s="56"/>
      <c r="L548" s="205"/>
      <c r="M548" s="205"/>
      <c r="N548" s="99"/>
      <c r="O548" s="70"/>
      <c r="P548" s="70"/>
      <c r="Q548" s="56">
        <f t="shared" si="168"/>
        <v>0.2</v>
      </c>
      <c r="R548" s="99">
        <f t="shared" si="169"/>
        <v>0</v>
      </c>
      <c r="S548" s="99">
        <f t="shared" si="169"/>
        <v>0.12</v>
      </c>
      <c r="T548" s="99">
        <f t="shared" si="169"/>
        <v>0.08</v>
      </c>
    </row>
    <row r="549" spans="1:20" s="60" customFormat="1" ht="15">
      <c r="A549" s="204"/>
      <c r="B549" s="297"/>
      <c r="C549" s="297"/>
      <c r="D549" s="176">
        <v>2013</v>
      </c>
      <c r="E549" s="56">
        <f t="shared" si="167"/>
        <v>0</v>
      </c>
      <c r="F549" s="56"/>
      <c r="G549" s="56"/>
      <c r="H549" s="56"/>
      <c r="I549" s="56"/>
      <c r="J549" s="56"/>
      <c r="K549" s="56"/>
      <c r="L549" s="205"/>
      <c r="M549" s="205"/>
      <c r="N549" s="99"/>
      <c r="O549" s="70"/>
      <c r="P549" s="70"/>
      <c r="Q549" s="56">
        <f t="shared" si="168"/>
        <v>0.2</v>
      </c>
      <c r="R549" s="99">
        <f aca="true" t="shared" si="170" ref="R549:T550">R556</f>
        <v>0</v>
      </c>
      <c r="S549" s="99">
        <f t="shared" si="170"/>
        <v>0.12</v>
      </c>
      <c r="T549" s="99">
        <f t="shared" si="170"/>
        <v>0.08</v>
      </c>
    </row>
    <row r="550" spans="1:20" s="60" customFormat="1" ht="15">
      <c r="A550" s="204"/>
      <c r="B550" s="297"/>
      <c r="C550" s="297"/>
      <c r="D550" s="176">
        <v>2014</v>
      </c>
      <c r="E550" s="56">
        <f t="shared" si="167"/>
        <v>0</v>
      </c>
      <c r="F550" s="56"/>
      <c r="G550" s="56"/>
      <c r="H550" s="56"/>
      <c r="I550" s="56"/>
      <c r="J550" s="56"/>
      <c r="K550" s="56"/>
      <c r="L550" s="205"/>
      <c r="M550" s="205"/>
      <c r="N550" s="99"/>
      <c r="O550" s="70"/>
      <c r="P550" s="70"/>
      <c r="Q550" s="56">
        <f t="shared" si="168"/>
        <v>0.2</v>
      </c>
      <c r="R550" s="99">
        <f t="shared" si="170"/>
        <v>0</v>
      </c>
      <c r="S550" s="99">
        <f t="shared" si="170"/>
        <v>0.12</v>
      </c>
      <c r="T550" s="99">
        <f t="shared" si="170"/>
        <v>0.08</v>
      </c>
    </row>
    <row r="551" spans="1:20" s="60" customFormat="1" ht="15">
      <c r="A551" s="204"/>
      <c r="B551" s="297"/>
      <c r="C551" s="297"/>
      <c r="D551" s="176" t="s">
        <v>22</v>
      </c>
      <c r="E551" s="56">
        <f t="shared" si="167"/>
        <v>33.5</v>
      </c>
      <c r="F551" s="56">
        <f aca="true" t="shared" si="171" ref="F551:K551">SUM(F546:F550)</f>
        <v>0</v>
      </c>
      <c r="G551" s="56">
        <f t="shared" si="171"/>
        <v>31</v>
      </c>
      <c r="H551" s="56">
        <f t="shared" si="171"/>
        <v>2.5</v>
      </c>
      <c r="I551" s="56">
        <f t="shared" si="171"/>
        <v>0</v>
      </c>
      <c r="J551" s="56">
        <f t="shared" si="171"/>
        <v>0</v>
      </c>
      <c r="K551" s="56">
        <f t="shared" si="171"/>
        <v>0</v>
      </c>
      <c r="L551" s="205"/>
      <c r="M551" s="205"/>
      <c r="N551" s="56">
        <f>SUM(N546:N550)</f>
        <v>0</v>
      </c>
      <c r="O551" s="56">
        <f>SUM(O546:O550)</f>
        <v>0</v>
      </c>
      <c r="P551" s="70"/>
      <c r="Q551" s="56">
        <f t="shared" si="168"/>
        <v>0.6</v>
      </c>
      <c r="R551" s="56">
        <f>SUM(R546:R550)</f>
        <v>0</v>
      </c>
      <c r="S551" s="56">
        <f>SUM(S546:S550)</f>
        <v>0.36</v>
      </c>
      <c r="T551" s="56">
        <f>SUM(T546:T550)</f>
        <v>0.24</v>
      </c>
    </row>
    <row r="552" spans="1:20" s="92" customFormat="1" ht="25.5" customHeight="1">
      <c r="A552" s="277">
        <v>65</v>
      </c>
      <c r="B552" s="201" t="s">
        <v>111</v>
      </c>
      <c r="C552" s="262" t="s">
        <v>117</v>
      </c>
      <c r="D552" s="139" t="s">
        <v>24</v>
      </c>
      <c r="E552" s="4">
        <f aca="true" t="shared" si="172" ref="E552:E557">SUM(F552:K552)</f>
        <v>33.5</v>
      </c>
      <c r="F552" s="5">
        <f aca="true" t="shared" si="173" ref="F552:K552">SUM(F553:F557)</f>
        <v>0</v>
      </c>
      <c r="G552" s="5">
        <f t="shared" si="173"/>
        <v>31</v>
      </c>
      <c r="H552" s="5">
        <f t="shared" si="173"/>
        <v>2.5</v>
      </c>
      <c r="I552" s="5">
        <f t="shared" si="173"/>
        <v>0</v>
      </c>
      <c r="J552" s="5">
        <f t="shared" si="173"/>
        <v>0</v>
      </c>
      <c r="K552" s="5">
        <f t="shared" si="173"/>
        <v>0</v>
      </c>
      <c r="L552" s="203"/>
      <c r="M552" s="203" t="s">
        <v>236</v>
      </c>
      <c r="N552" s="299">
        <f>SUM(N553:N557)</f>
        <v>0</v>
      </c>
      <c r="O552" s="244" t="s">
        <v>112</v>
      </c>
      <c r="P552" s="65"/>
      <c r="Q552" s="91">
        <f t="shared" si="168"/>
        <v>0.6</v>
      </c>
      <c r="R552" s="1">
        <f>SUM(R553:R557)</f>
        <v>0</v>
      </c>
      <c r="S552" s="1">
        <f>SUM(S553:S557)</f>
        <v>0.36</v>
      </c>
      <c r="T552" s="1">
        <f>SUM(T553:T557)</f>
        <v>0.24</v>
      </c>
    </row>
    <row r="553" spans="1:20" ht="15">
      <c r="A553" s="277"/>
      <c r="B553" s="201"/>
      <c r="C553" s="262"/>
      <c r="D553" s="158">
        <v>2010</v>
      </c>
      <c r="E553" s="4">
        <f t="shared" si="172"/>
        <v>1.5</v>
      </c>
      <c r="F553" s="4"/>
      <c r="G553" s="4"/>
      <c r="H553" s="4">
        <v>1.5</v>
      </c>
      <c r="I553" s="4"/>
      <c r="J553" s="4"/>
      <c r="K553" s="4"/>
      <c r="L553" s="203"/>
      <c r="M553" s="203"/>
      <c r="N553" s="300"/>
      <c r="O553" s="245"/>
      <c r="P553" s="67"/>
      <c r="Q553" s="91">
        <f t="shared" si="168"/>
        <v>0</v>
      </c>
      <c r="R553" s="114"/>
      <c r="S553" s="114"/>
      <c r="T553" s="114"/>
    </row>
    <row r="554" spans="1:20" ht="17.25" customHeight="1">
      <c r="A554" s="277"/>
      <c r="B554" s="201"/>
      <c r="C554" s="262"/>
      <c r="D554" s="40">
        <v>2011</v>
      </c>
      <c r="E554" s="4">
        <f t="shared" si="172"/>
        <v>32</v>
      </c>
      <c r="F554" s="4"/>
      <c r="G554" s="4">
        <v>31</v>
      </c>
      <c r="H554" s="4">
        <v>1</v>
      </c>
      <c r="I554" s="4"/>
      <c r="J554" s="4"/>
      <c r="K554" s="4"/>
      <c r="L554" s="203"/>
      <c r="M554" s="203"/>
      <c r="N554" s="300"/>
      <c r="O554" s="245"/>
      <c r="P554" s="67"/>
      <c r="Q554" s="91">
        <f t="shared" si="168"/>
        <v>0</v>
      </c>
      <c r="R554" s="114"/>
      <c r="S554" s="114"/>
      <c r="T554" s="114"/>
    </row>
    <row r="555" spans="1:20" ht="15">
      <c r="A555" s="277"/>
      <c r="B555" s="201"/>
      <c r="C555" s="262"/>
      <c r="D555" s="40">
        <v>2012</v>
      </c>
      <c r="E555" s="4">
        <f t="shared" si="172"/>
        <v>0</v>
      </c>
      <c r="F555" s="4"/>
      <c r="G555" s="4"/>
      <c r="H555" s="4"/>
      <c r="I555" s="4"/>
      <c r="J555" s="4"/>
      <c r="K555" s="4"/>
      <c r="L555" s="203"/>
      <c r="M555" s="203"/>
      <c r="N555" s="300"/>
      <c r="O555" s="245"/>
      <c r="P555" s="67"/>
      <c r="Q555" s="91">
        <f t="shared" si="168"/>
        <v>0.2</v>
      </c>
      <c r="R555" s="114">
        <v>0</v>
      </c>
      <c r="S555" s="114">
        <v>0.12</v>
      </c>
      <c r="T555" s="114">
        <v>0.08</v>
      </c>
    </row>
    <row r="556" spans="1:20" ht="15">
      <c r="A556" s="277"/>
      <c r="B556" s="201"/>
      <c r="C556" s="262"/>
      <c r="D556" s="40">
        <v>2013</v>
      </c>
      <c r="E556" s="4">
        <f t="shared" si="172"/>
        <v>0</v>
      </c>
      <c r="F556" s="4"/>
      <c r="G556" s="4"/>
      <c r="H556" s="4"/>
      <c r="I556" s="4"/>
      <c r="J556" s="4"/>
      <c r="K556" s="4"/>
      <c r="L556" s="203"/>
      <c r="M556" s="203"/>
      <c r="N556" s="300"/>
      <c r="O556" s="245"/>
      <c r="P556" s="67"/>
      <c r="Q556" s="91">
        <f t="shared" si="168"/>
        <v>0.2</v>
      </c>
      <c r="R556" s="114">
        <v>0</v>
      </c>
      <c r="S556" s="114">
        <v>0.12</v>
      </c>
      <c r="T556" s="114">
        <v>0.08</v>
      </c>
    </row>
    <row r="557" spans="1:20" ht="45.75" customHeight="1">
      <c r="A557" s="277"/>
      <c r="B557" s="201"/>
      <c r="C557" s="262"/>
      <c r="D557" s="40">
        <v>2014</v>
      </c>
      <c r="E557" s="4">
        <f t="shared" si="172"/>
        <v>0</v>
      </c>
      <c r="F557" s="4"/>
      <c r="G557" s="4"/>
      <c r="H557" s="4"/>
      <c r="I557" s="4"/>
      <c r="J557" s="4"/>
      <c r="K557" s="4"/>
      <c r="L557" s="203"/>
      <c r="M557" s="203"/>
      <c r="N557" s="301"/>
      <c r="O557" s="246"/>
      <c r="P557" s="67"/>
      <c r="Q557" s="91">
        <f t="shared" si="168"/>
        <v>0.2</v>
      </c>
      <c r="R557" s="114">
        <v>0</v>
      </c>
      <c r="S557" s="114">
        <v>0.12</v>
      </c>
      <c r="T557" s="114">
        <v>0.08</v>
      </c>
    </row>
    <row r="558" spans="1:20" ht="15" hidden="1">
      <c r="A558" s="277"/>
      <c r="B558" s="200"/>
      <c r="C558" s="199"/>
      <c r="D558" s="19"/>
      <c r="E558" s="4"/>
      <c r="F558" s="4"/>
      <c r="G558" s="4"/>
      <c r="H558" s="4"/>
      <c r="I558" s="4"/>
      <c r="J558" s="4"/>
      <c r="K558" s="4"/>
      <c r="L558" s="203"/>
      <c r="M558" s="293"/>
      <c r="N558" s="129"/>
      <c r="O558" s="143"/>
      <c r="P558" s="143"/>
      <c r="Q558" s="129"/>
      <c r="R558" s="129"/>
      <c r="S558" s="129"/>
      <c r="T558" s="129"/>
    </row>
    <row r="559" spans="1:20" ht="15" hidden="1">
      <c r="A559" s="277"/>
      <c r="B559" s="200"/>
      <c r="C559" s="199"/>
      <c r="D559" s="158"/>
      <c r="E559" s="4"/>
      <c r="F559" s="128"/>
      <c r="G559" s="128"/>
      <c r="H559" s="128"/>
      <c r="I559" s="128"/>
      <c r="J559" s="128"/>
      <c r="K559" s="128"/>
      <c r="L559" s="203"/>
      <c r="M559" s="293"/>
      <c r="N559" s="129"/>
      <c r="O559" s="67"/>
      <c r="P559" s="67"/>
      <c r="Q559" s="129"/>
      <c r="R559" s="114"/>
      <c r="S559" s="114"/>
      <c r="T559" s="114"/>
    </row>
    <row r="560" spans="1:20" ht="15" hidden="1">
      <c r="A560" s="277"/>
      <c r="B560" s="200"/>
      <c r="C560" s="199"/>
      <c r="D560" s="158"/>
      <c r="E560" s="4"/>
      <c r="F560" s="128"/>
      <c r="G560" s="128"/>
      <c r="H560" s="128"/>
      <c r="I560" s="128"/>
      <c r="J560" s="128"/>
      <c r="K560" s="128"/>
      <c r="L560" s="203"/>
      <c r="M560" s="293"/>
      <c r="N560" s="129"/>
      <c r="O560" s="67"/>
      <c r="P560" s="67"/>
      <c r="Q560" s="129"/>
      <c r="R560" s="114"/>
      <c r="S560" s="114"/>
      <c r="T560" s="114"/>
    </row>
    <row r="561" spans="1:20" ht="15" hidden="1">
      <c r="A561" s="277"/>
      <c r="B561" s="200"/>
      <c r="C561" s="199"/>
      <c r="D561" s="40"/>
      <c r="E561" s="4"/>
      <c r="F561" s="128"/>
      <c r="G561" s="128"/>
      <c r="H561" s="128"/>
      <c r="I561" s="128"/>
      <c r="J561" s="128"/>
      <c r="K561" s="128"/>
      <c r="L561" s="203"/>
      <c r="M561" s="293"/>
      <c r="N561" s="129"/>
      <c r="O561" s="67"/>
      <c r="P561" s="67"/>
      <c r="Q561" s="129"/>
      <c r="R561" s="114"/>
      <c r="S561" s="114"/>
      <c r="T561" s="114"/>
    </row>
    <row r="562" spans="1:20" ht="15" hidden="1">
      <c r="A562" s="277"/>
      <c r="B562" s="200"/>
      <c r="C562" s="199"/>
      <c r="D562" s="40"/>
      <c r="E562" s="4"/>
      <c r="F562" s="128"/>
      <c r="G562" s="128"/>
      <c r="H562" s="128"/>
      <c r="I562" s="128"/>
      <c r="J562" s="128"/>
      <c r="K562" s="128"/>
      <c r="L562" s="203"/>
      <c r="M562" s="293"/>
      <c r="N562" s="129"/>
      <c r="O562" s="67"/>
      <c r="P562" s="67"/>
      <c r="Q562" s="129"/>
      <c r="R562" s="114"/>
      <c r="S562" s="114"/>
      <c r="T562" s="114"/>
    </row>
    <row r="563" spans="1:20" ht="15" hidden="1">
      <c r="A563" s="277"/>
      <c r="B563" s="200"/>
      <c r="C563" s="199"/>
      <c r="D563" s="40"/>
      <c r="E563" s="4"/>
      <c r="F563" s="128"/>
      <c r="G563" s="128"/>
      <c r="H563" s="128"/>
      <c r="I563" s="128"/>
      <c r="J563" s="128"/>
      <c r="K563" s="128"/>
      <c r="L563" s="203"/>
      <c r="M563" s="293"/>
      <c r="N563" s="129"/>
      <c r="O563" s="67"/>
      <c r="P563" s="67"/>
      <c r="Q563" s="129"/>
      <c r="R563" s="114"/>
      <c r="S563" s="114"/>
      <c r="T563" s="114"/>
    </row>
    <row r="564" spans="1:20" ht="15" hidden="1">
      <c r="A564" s="277"/>
      <c r="B564" s="200"/>
      <c r="C564" s="199"/>
      <c r="D564" s="19"/>
      <c r="E564" s="4"/>
      <c r="F564" s="4"/>
      <c r="G564" s="4"/>
      <c r="H564" s="4"/>
      <c r="I564" s="4"/>
      <c r="J564" s="4"/>
      <c r="K564" s="4"/>
      <c r="L564" s="203"/>
      <c r="M564" s="293"/>
      <c r="N564" s="129"/>
      <c r="O564" s="143"/>
      <c r="P564" s="143"/>
      <c r="Q564" s="129"/>
      <c r="R564" s="129"/>
      <c r="S564" s="129"/>
      <c r="T564" s="129"/>
    </row>
    <row r="565" spans="1:20" ht="15" hidden="1">
      <c r="A565" s="277"/>
      <c r="B565" s="200"/>
      <c r="C565" s="199"/>
      <c r="D565" s="40"/>
      <c r="E565" s="4"/>
      <c r="F565" s="4"/>
      <c r="G565" s="4"/>
      <c r="H565" s="4"/>
      <c r="I565" s="4"/>
      <c r="J565" s="4"/>
      <c r="K565" s="4"/>
      <c r="L565" s="203"/>
      <c r="M565" s="293"/>
      <c r="N565" s="129"/>
      <c r="O565" s="67"/>
      <c r="P565" s="67"/>
      <c r="Q565" s="129"/>
      <c r="R565" s="114"/>
      <c r="S565" s="114"/>
      <c r="T565" s="114"/>
    </row>
    <row r="566" spans="1:20" ht="15" hidden="1">
      <c r="A566" s="277"/>
      <c r="B566" s="200"/>
      <c r="C566" s="199"/>
      <c r="D566" s="40"/>
      <c r="E566" s="4"/>
      <c r="F566" s="128"/>
      <c r="G566" s="128"/>
      <c r="H566" s="128"/>
      <c r="I566" s="128"/>
      <c r="J566" s="128"/>
      <c r="K566" s="128"/>
      <c r="L566" s="203"/>
      <c r="M566" s="293"/>
      <c r="N566" s="129"/>
      <c r="O566" s="67"/>
      <c r="P566" s="67"/>
      <c r="Q566" s="129"/>
      <c r="R566" s="114"/>
      <c r="S566" s="114"/>
      <c r="T566" s="114"/>
    </row>
    <row r="567" spans="1:20" ht="15" hidden="1">
      <c r="A567" s="277"/>
      <c r="B567" s="200"/>
      <c r="C567" s="199"/>
      <c r="D567" s="40"/>
      <c r="E567" s="4"/>
      <c r="F567" s="128"/>
      <c r="G567" s="128"/>
      <c r="H567" s="128"/>
      <c r="I567" s="128"/>
      <c r="J567" s="128"/>
      <c r="K567" s="128"/>
      <c r="L567" s="203"/>
      <c r="M567" s="293"/>
      <c r="N567" s="129"/>
      <c r="O567" s="67"/>
      <c r="P567" s="67"/>
      <c r="Q567" s="129"/>
      <c r="R567" s="114"/>
      <c r="S567" s="114"/>
      <c r="T567" s="114"/>
    </row>
    <row r="568" spans="1:20" ht="15" hidden="1">
      <c r="A568" s="277"/>
      <c r="B568" s="200"/>
      <c r="C568" s="199"/>
      <c r="D568" s="40"/>
      <c r="E568" s="4"/>
      <c r="F568" s="128"/>
      <c r="G568" s="128"/>
      <c r="H568" s="128"/>
      <c r="I568" s="128"/>
      <c r="J568" s="128"/>
      <c r="K568" s="128"/>
      <c r="L568" s="203"/>
      <c r="M568" s="293"/>
      <c r="N568" s="129"/>
      <c r="O568" s="67"/>
      <c r="P568" s="67"/>
      <c r="Q568" s="129"/>
      <c r="R568" s="114"/>
      <c r="S568" s="114"/>
      <c r="T568" s="114"/>
    </row>
    <row r="569" spans="1:20" ht="15" hidden="1">
      <c r="A569" s="277"/>
      <c r="B569" s="200"/>
      <c r="C569" s="199"/>
      <c r="D569" s="40"/>
      <c r="E569" s="4"/>
      <c r="F569" s="128"/>
      <c r="G569" s="128"/>
      <c r="H569" s="128"/>
      <c r="I569" s="128"/>
      <c r="J569" s="128"/>
      <c r="K569" s="128"/>
      <c r="L569" s="203"/>
      <c r="M569" s="293"/>
      <c r="N569" s="129"/>
      <c r="O569" s="67"/>
      <c r="P569" s="67"/>
      <c r="Q569" s="129"/>
      <c r="R569" s="114"/>
      <c r="S569" s="114"/>
      <c r="T569" s="114"/>
    </row>
    <row r="570" spans="1:20" ht="15" customHeight="1">
      <c r="A570" s="198" t="s">
        <v>208</v>
      </c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</row>
    <row r="571" spans="1:20" s="60" customFormat="1" ht="15" customHeight="1">
      <c r="A571" s="204"/>
      <c r="B571" s="297" t="s">
        <v>26</v>
      </c>
      <c r="C571" s="297"/>
      <c r="D571" s="176">
        <v>2010</v>
      </c>
      <c r="E571" s="99">
        <f aca="true" t="shared" si="174" ref="E571:E576">SUM(F571:K571)</f>
        <v>26.65</v>
      </c>
      <c r="F571" s="99">
        <f>F578+F584+F590+F596+F602</f>
        <v>26.65</v>
      </c>
      <c r="G571" s="56"/>
      <c r="H571" s="56"/>
      <c r="I571" s="56"/>
      <c r="J571" s="56"/>
      <c r="K571" s="56"/>
      <c r="L571" s="205"/>
      <c r="M571" s="205" t="s">
        <v>230</v>
      </c>
      <c r="N571" s="56"/>
      <c r="O571" s="104">
        <f>O578+O584+O590+O596+O602</f>
        <v>1111</v>
      </c>
      <c r="P571" s="59"/>
      <c r="Q571" s="56">
        <f aca="true" t="shared" si="175" ref="Q571:Q576">SUM(R571:T571)</f>
        <v>0</v>
      </c>
      <c r="R571" s="56"/>
      <c r="S571" s="56"/>
      <c r="T571" s="56"/>
    </row>
    <row r="572" spans="1:20" s="60" customFormat="1" ht="15" customHeight="1">
      <c r="A572" s="204"/>
      <c r="B572" s="297"/>
      <c r="C572" s="297"/>
      <c r="D572" s="176">
        <v>2011</v>
      </c>
      <c r="E572" s="56">
        <f t="shared" si="174"/>
        <v>0</v>
      </c>
      <c r="F572" s="99">
        <f>F579+F585+F591+F597+F603</f>
        <v>0</v>
      </c>
      <c r="G572" s="56"/>
      <c r="H572" s="56"/>
      <c r="I572" s="56"/>
      <c r="J572" s="56"/>
      <c r="K572" s="56"/>
      <c r="L572" s="205"/>
      <c r="M572" s="205"/>
      <c r="N572" s="56"/>
      <c r="O572" s="104">
        <f>O579+O585+O591+O597+O603</f>
        <v>0</v>
      </c>
      <c r="P572" s="59"/>
      <c r="Q572" s="56">
        <f t="shared" si="175"/>
        <v>0</v>
      </c>
      <c r="R572" s="56"/>
      <c r="S572" s="56"/>
      <c r="T572" s="56"/>
    </row>
    <row r="573" spans="1:20" s="60" customFormat="1" ht="15" customHeight="1">
      <c r="A573" s="204"/>
      <c r="B573" s="297"/>
      <c r="C573" s="297"/>
      <c r="D573" s="176">
        <v>2012</v>
      </c>
      <c r="E573" s="56">
        <f t="shared" si="174"/>
        <v>0</v>
      </c>
      <c r="F573" s="99">
        <f>F580+F586+F592+F598+F604</f>
        <v>0</v>
      </c>
      <c r="G573" s="56"/>
      <c r="H573" s="56"/>
      <c r="I573" s="56"/>
      <c r="J573" s="56"/>
      <c r="K573" s="56"/>
      <c r="L573" s="205"/>
      <c r="M573" s="205"/>
      <c r="N573" s="56"/>
      <c r="O573" s="104">
        <f>O580+O586+O592+O598+O604</f>
        <v>0</v>
      </c>
      <c r="P573" s="59"/>
      <c r="Q573" s="56">
        <f t="shared" si="175"/>
        <v>0</v>
      </c>
      <c r="R573" s="56"/>
      <c r="S573" s="56"/>
      <c r="T573" s="56"/>
    </row>
    <row r="574" spans="1:20" s="60" customFormat="1" ht="15" customHeight="1">
      <c r="A574" s="204"/>
      <c r="B574" s="297"/>
      <c r="C574" s="297"/>
      <c r="D574" s="176">
        <v>2013</v>
      </c>
      <c r="E574" s="56">
        <f t="shared" si="174"/>
        <v>0</v>
      </c>
      <c r="F574" s="99">
        <f>F581+F587+F593+F599+F605</f>
        <v>0</v>
      </c>
      <c r="G574" s="56"/>
      <c r="H574" s="56"/>
      <c r="I574" s="56"/>
      <c r="J574" s="56"/>
      <c r="K574" s="56"/>
      <c r="L574" s="205"/>
      <c r="M574" s="205"/>
      <c r="N574" s="56"/>
      <c r="O574" s="104">
        <f>O581+O587+O593+O599+O605</f>
        <v>0</v>
      </c>
      <c r="P574" s="59"/>
      <c r="Q574" s="56">
        <f t="shared" si="175"/>
        <v>0</v>
      </c>
      <c r="R574" s="56"/>
      <c r="S574" s="56"/>
      <c r="T574" s="56"/>
    </row>
    <row r="575" spans="1:20" s="60" customFormat="1" ht="15" customHeight="1">
      <c r="A575" s="204"/>
      <c r="B575" s="297"/>
      <c r="C575" s="297"/>
      <c r="D575" s="176">
        <v>2014</v>
      </c>
      <c r="E575" s="56">
        <f t="shared" si="174"/>
        <v>0</v>
      </c>
      <c r="F575" s="99">
        <f>F582+F588+F594+F600+F606</f>
        <v>0</v>
      </c>
      <c r="G575" s="56"/>
      <c r="H575" s="56"/>
      <c r="I575" s="56"/>
      <c r="J575" s="56"/>
      <c r="K575" s="56"/>
      <c r="L575" s="205"/>
      <c r="M575" s="205"/>
      <c r="N575" s="56"/>
      <c r="O575" s="104">
        <f>O582+O588+O594+O600+O606</f>
        <v>0</v>
      </c>
      <c r="P575" s="59"/>
      <c r="Q575" s="56">
        <f t="shared" si="175"/>
        <v>0</v>
      </c>
      <c r="R575" s="56"/>
      <c r="S575" s="56"/>
      <c r="T575" s="56"/>
    </row>
    <row r="576" spans="1:20" s="60" customFormat="1" ht="15" customHeight="1">
      <c r="A576" s="204"/>
      <c r="B576" s="297"/>
      <c r="C576" s="297"/>
      <c r="D576" s="176" t="s">
        <v>22</v>
      </c>
      <c r="E576" s="99">
        <f t="shared" si="174"/>
        <v>26.65</v>
      </c>
      <c r="F576" s="99">
        <f>F577+F583+F589+F595+F601+F607</f>
        <v>26.65</v>
      </c>
      <c r="G576" s="56">
        <f>SUM(G571:G575)</f>
        <v>0</v>
      </c>
      <c r="H576" s="56">
        <f>SUM(H571:H575)</f>
        <v>0</v>
      </c>
      <c r="I576" s="56">
        <f>SUM(I571:I575)</f>
        <v>0</v>
      </c>
      <c r="J576" s="56">
        <f>SUM(J571:J575)</f>
        <v>0</v>
      </c>
      <c r="K576" s="56">
        <f>SUM(K571:K575)</f>
        <v>0</v>
      </c>
      <c r="L576" s="205"/>
      <c r="M576" s="205"/>
      <c r="N576" s="56">
        <f>SUM(N571:N575)</f>
        <v>0</v>
      </c>
      <c r="O576" s="104">
        <f>O577+O583+O589+O595+O601+O607</f>
        <v>1111</v>
      </c>
      <c r="P576" s="59"/>
      <c r="Q576" s="56">
        <f t="shared" si="175"/>
        <v>0</v>
      </c>
      <c r="R576" s="56">
        <f>SUM(R571:R575)</f>
        <v>0</v>
      </c>
      <c r="S576" s="56">
        <f>SUM(S571:S575)</f>
        <v>0</v>
      </c>
      <c r="T576" s="56">
        <f>SUM(T571:T575)</f>
        <v>0</v>
      </c>
    </row>
    <row r="577" spans="1:20" s="182" customFormat="1" ht="15.75" customHeight="1">
      <c r="A577" s="277">
        <v>66</v>
      </c>
      <c r="B577" s="201" t="s">
        <v>221</v>
      </c>
      <c r="C577" s="294" t="s">
        <v>222</v>
      </c>
      <c r="D577" s="139" t="s">
        <v>24</v>
      </c>
      <c r="E577" s="2">
        <f>E578+E579+E580+E581+E582</f>
        <v>20</v>
      </c>
      <c r="F577" s="2">
        <f>F578+F579+F580+F581+F582</f>
        <v>20</v>
      </c>
      <c r="G577" s="2">
        <f>SUM(G578:G582)</f>
        <v>0</v>
      </c>
      <c r="H577" s="2">
        <f>SUM(H578:H582)</f>
        <v>0</v>
      </c>
      <c r="I577" s="2">
        <f>SUM(I578:I582)</f>
        <v>0</v>
      </c>
      <c r="J577" s="2">
        <f>SUM(J578:J582)</f>
        <v>0</v>
      </c>
      <c r="K577" s="2">
        <f>SUM(K578:K582)</f>
        <v>0</v>
      </c>
      <c r="L577" s="203"/>
      <c r="M577" s="203" t="s">
        <v>227</v>
      </c>
      <c r="N577" s="2">
        <f>SUM(N578:N582)</f>
        <v>0</v>
      </c>
      <c r="O577" s="180">
        <f>O578+O579+O580+O581+O582</f>
        <v>1016</v>
      </c>
      <c r="P577" s="181"/>
      <c r="Q577" s="14">
        <v>0</v>
      </c>
      <c r="R577" s="14">
        <v>0</v>
      </c>
      <c r="S577" s="14">
        <v>0</v>
      </c>
      <c r="T577" s="14">
        <v>0</v>
      </c>
    </row>
    <row r="578" spans="1:20" ht="14.25" customHeight="1">
      <c r="A578" s="277"/>
      <c r="B578" s="201"/>
      <c r="C578" s="295"/>
      <c r="D578" s="158">
        <v>2010</v>
      </c>
      <c r="E578" s="4">
        <v>20</v>
      </c>
      <c r="F578" s="4">
        <v>20</v>
      </c>
      <c r="G578" s="4"/>
      <c r="H578" s="4"/>
      <c r="I578" s="4"/>
      <c r="J578" s="4"/>
      <c r="K578" s="4"/>
      <c r="L578" s="203"/>
      <c r="M578" s="203"/>
      <c r="N578" s="64"/>
      <c r="O578" s="8">
        <v>1016</v>
      </c>
      <c r="P578" s="8"/>
      <c r="Q578" s="183"/>
      <c r="R578" s="184"/>
      <c r="S578" s="183"/>
      <c r="T578" s="183"/>
    </row>
    <row r="579" spans="1:20" ht="15" customHeight="1">
      <c r="A579" s="277"/>
      <c r="B579" s="201"/>
      <c r="C579" s="295"/>
      <c r="D579" s="158">
        <v>2011</v>
      </c>
      <c r="E579" s="4">
        <v>0</v>
      </c>
      <c r="F579" s="4">
        <v>0</v>
      </c>
      <c r="G579" s="4"/>
      <c r="H579" s="4"/>
      <c r="I579" s="4"/>
      <c r="J579" s="4"/>
      <c r="K579" s="4"/>
      <c r="L579" s="203"/>
      <c r="M579" s="203"/>
      <c r="N579" s="64"/>
      <c r="O579" s="8">
        <v>0</v>
      </c>
      <c r="P579" s="8"/>
      <c r="Q579" s="183"/>
      <c r="R579" s="184"/>
      <c r="S579" s="183"/>
      <c r="T579" s="183"/>
    </row>
    <row r="580" spans="1:20" ht="15.75" customHeight="1">
      <c r="A580" s="277"/>
      <c r="B580" s="201"/>
      <c r="C580" s="295"/>
      <c r="D580" s="40">
        <v>2012</v>
      </c>
      <c r="E580" s="4">
        <v>0</v>
      </c>
      <c r="F580" s="4">
        <v>0</v>
      </c>
      <c r="G580" s="128"/>
      <c r="H580" s="128"/>
      <c r="I580" s="128"/>
      <c r="J580" s="128"/>
      <c r="K580" s="128"/>
      <c r="L580" s="203"/>
      <c r="M580" s="203"/>
      <c r="N580" s="64"/>
      <c r="O580" s="8">
        <v>0</v>
      </c>
      <c r="P580" s="8"/>
      <c r="Q580" s="183"/>
      <c r="R580" s="184"/>
      <c r="S580" s="183"/>
      <c r="T580" s="183"/>
    </row>
    <row r="581" spans="1:20" ht="15" customHeight="1">
      <c r="A581" s="277"/>
      <c r="B581" s="201"/>
      <c r="C581" s="295"/>
      <c r="D581" s="40">
        <v>2013</v>
      </c>
      <c r="E581" s="4">
        <v>0</v>
      </c>
      <c r="F581" s="4">
        <v>0</v>
      </c>
      <c r="G581" s="128"/>
      <c r="H581" s="128"/>
      <c r="I581" s="128"/>
      <c r="J581" s="128"/>
      <c r="K581" s="128"/>
      <c r="L581" s="203"/>
      <c r="M581" s="203"/>
      <c r="N581" s="64"/>
      <c r="O581" s="8">
        <v>0</v>
      </c>
      <c r="P581" s="8"/>
      <c r="Q581" s="183"/>
      <c r="R581" s="184"/>
      <c r="S581" s="183"/>
      <c r="T581" s="183"/>
    </row>
    <row r="582" spans="1:20" ht="93.75" customHeight="1">
      <c r="A582" s="277"/>
      <c r="B582" s="201"/>
      <c r="C582" s="295"/>
      <c r="D582" s="40">
        <v>2014</v>
      </c>
      <c r="E582" s="4">
        <v>0</v>
      </c>
      <c r="F582" s="4">
        <v>0</v>
      </c>
      <c r="G582" s="128"/>
      <c r="H582" s="128"/>
      <c r="I582" s="128"/>
      <c r="J582" s="128"/>
      <c r="K582" s="128"/>
      <c r="L582" s="203"/>
      <c r="M582" s="203"/>
      <c r="N582" s="64"/>
      <c r="O582" s="8">
        <v>0</v>
      </c>
      <c r="P582" s="8"/>
      <c r="Q582" s="183"/>
      <c r="R582" s="184"/>
      <c r="S582" s="183"/>
      <c r="T582" s="183"/>
    </row>
    <row r="583" spans="1:20" s="92" customFormat="1" ht="15.75" customHeight="1">
      <c r="A583" s="277">
        <v>67</v>
      </c>
      <c r="B583" s="201" t="s">
        <v>223</v>
      </c>
      <c r="C583" s="295"/>
      <c r="D583" s="139" t="s">
        <v>24</v>
      </c>
      <c r="E583" s="2">
        <f>SUM(F583:K583)</f>
        <v>2.1</v>
      </c>
      <c r="F583" s="2">
        <f aca="true" t="shared" si="176" ref="F583:K583">SUM(F584:F588)</f>
        <v>2.1</v>
      </c>
      <c r="G583" s="2">
        <f t="shared" si="176"/>
        <v>0</v>
      </c>
      <c r="H583" s="2">
        <f t="shared" si="176"/>
        <v>0</v>
      </c>
      <c r="I583" s="2">
        <f t="shared" si="176"/>
        <v>0</v>
      </c>
      <c r="J583" s="2">
        <f t="shared" si="176"/>
        <v>0</v>
      </c>
      <c r="K583" s="2">
        <f t="shared" si="176"/>
        <v>0</v>
      </c>
      <c r="L583" s="203"/>
      <c r="M583" s="203" t="s">
        <v>228</v>
      </c>
      <c r="N583" s="2">
        <f>SUM(N584:N588)</f>
        <v>0</v>
      </c>
      <c r="O583" s="180">
        <f>O584+O585+O586+O587+O588</f>
        <v>35</v>
      </c>
      <c r="P583" s="180"/>
      <c r="Q583" s="14">
        <v>0</v>
      </c>
      <c r="R583" s="14">
        <v>0</v>
      </c>
      <c r="S583" s="14">
        <v>0</v>
      </c>
      <c r="T583" s="14">
        <v>0</v>
      </c>
    </row>
    <row r="584" spans="1:20" ht="15.75" customHeight="1">
      <c r="A584" s="277"/>
      <c r="B584" s="201"/>
      <c r="C584" s="295"/>
      <c r="D584" s="158">
        <v>2010</v>
      </c>
      <c r="E584" s="4">
        <v>2.1</v>
      </c>
      <c r="F584" s="4">
        <v>2.1</v>
      </c>
      <c r="G584" s="4"/>
      <c r="H584" s="4"/>
      <c r="I584" s="4"/>
      <c r="J584" s="4"/>
      <c r="K584" s="4"/>
      <c r="L584" s="203"/>
      <c r="M584" s="203"/>
      <c r="N584" s="64"/>
      <c r="O584" s="67">
        <v>35</v>
      </c>
      <c r="P584" s="67"/>
      <c r="Q584" s="183"/>
      <c r="R584" s="184"/>
      <c r="S584" s="183"/>
      <c r="T584" s="183"/>
    </row>
    <row r="585" spans="1:20" ht="15" customHeight="1">
      <c r="A585" s="277"/>
      <c r="B585" s="201"/>
      <c r="C585" s="295"/>
      <c r="D585" s="158">
        <v>2011</v>
      </c>
      <c r="E585" s="4">
        <v>0</v>
      </c>
      <c r="F585" s="4">
        <v>0</v>
      </c>
      <c r="G585" s="4"/>
      <c r="H585" s="4"/>
      <c r="I585" s="4"/>
      <c r="J585" s="4"/>
      <c r="K585" s="4"/>
      <c r="L585" s="203"/>
      <c r="M585" s="203"/>
      <c r="N585" s="64"/>
      <c r="O585" s="67">
        <v>0</v>
      </c>
      <c r="P585" s="67"/>
      <c r="Q585" s="183"/>
      <c r="R585" s="184"/>
      <c r="S585" s="183"/>
      <c r="T585" s="183"/>
    </row>
    <row r="586" spans="1:20" ht="15" customHeight="1">
      <c r="A586" s="277"/>
      <c r="B586" s="201"/>
      <c r="C586" s="295"/>
      <c r="D586" s="40">
        <v>2012</v>
      </c>
      <c r="E586" s="4">
        <v>0</v>
      </c>
      <c r="F586" s="4">
        <v>0</v>
      </c>
      <c r="G586" s="128"/>
      <c r="H586" s="128"/>
      <c r="I586" s="128"/>
      <c r="J586" s="128"/>
      <c r="K586" s="128"/>
      <c r="L586" s="203"/>
      <c r="M586" s="203"/>
      <c r="N586" s="64"/>
      <c r="O586" s="67">
        <v>0</v>
      </c>
      <c r="P586" s="67"/>
      <c r="Q586" s="183"/>
      <c r="R586" s="184"/>
      <c r="S586" s="183"/>
      <c r="T586" s="183"/>
    </row>
    <row r="587" spans="1:20" ht="15.75" customHeight="1">
      <c r="A587" s="277"/>
      <c r="B587" s="201"/>
      <c r="C587" s="295"/>
      <c r="D587" s="40">
        <v>2013</v>
      </c>
      <c r="E587" s="4">
        <v>0</v>
      </c>
      <c r="F587" s="4">
        <v>0</v>
      </c>
      <c r="G587" s="128"/>
      <c r="H587" s="128"/>
      <c r="I587" s="128"/>
      <c r="J587" s="128"/>
      <c r="K587" s="128"/>
      <c r="L587" s="203"/>
      <c r="M587" s="203"/>
      <c r="N587" s="64"/>
      <c r="O587" s="67">
        <v>0</v>
      </c>
      <c r="P587" s="67"/>
      <c r="Q587" s="183"/>
      <c r="R587" s="184"/>
      <c r="S587" s="183"/>
      <c r="T587" s="183"/>
    </row>
    <row r="588" spans="1:20" ht="15">
      <c r="A588" s="277"/>
      <c r="B588" s="201"/>
      <c r="C588" s="295"/>
      <c r="D588" s="40">
        <v>2014</v>
      </c>
      <c r="E588" s="4">
        <v>0</v>
      </c>
      <c r="F588" s="4">
        <v>0</v>
      </c>
      <c r="G588" s="128"/>
      <c r="H588" s="128"/>
      <c r="I588" s="128"/>
      <c r="J588" s="128"/>
      <c r="K588" s="128"/>
      <c r="L588" s="203"/>
      <c r="M588" s="203"/>
      <c r="N588" s="64"/>
      <c r="O588" s="67">
        <v>0</v>
      </c>
      <c r="P588" s="67"/>
      <c r="Q588" s="183"/>
      <c r="R588" s="184"/>
      <c r="S588" s="183"/>
      <c r="T588" s="183"/>
    </row>
    <row r="589" spans="1:20" s="92" customFormat="1" ht="15.75" customHeight="1">
      <c r="A589" s="277">
        <v>68</v>
      </c>
      <c r="B589" s="201" t="s">
        <v>224</v>
      </c>
      <c r="C589" s="295"/>
      <c r="D589" s="139" t="s">
        <v>24</v>
      </c>
      <c r="E589" s="2">
        <f>SUM(F589:K589)</f>
        <v>3.5</v>
      </c>
      <c r="F589" s="2">
        <f aca="true" t="shared" si="177" ref="F589:K589">SUM(F590:F594)</f>
        <v>3.5</v>
      </c>
      <c r="G589" s="2">
        <f t="shared" si="177"/>
        <v>0</v>
      </c>
      <c r="H589" s="2">
        <f t="shared" si="177"/>
        <v>0</v>
      </c>
      <c r="I589" s="2">
        <f t="shared" si="177"/>
        <v>0</v>
      </c>
      <c r="J589" s="2">
        <f t="shared" si="177"/>
        <v>0</v>
      </c>
      <c r="K589" s="2">
        <f t="shared" si="177"/>
        <v>0</v>
      </c>
      <c r="L589" s="203"/>
      <c r="M589" s="293" t="s">
        <v>229</v>
      </c>
      <c r="N589" s="2">
        <f>SUM(N590:N594)</f>
        <v>0</v>
      </c>
      <c r="O589" s="180">
        <f>O590+O591+O592+O593+O594</f>
        <v>60</v>
      </c>
      <c r="P589" s="180"/>
      <c r="Q589" s="14">
        <v>0</v>
      </c>
      <c r="R589" s="14">
        <v>0</v>
      </c>
      <c r="S589" s="14">
        <v>0</v>
      </c>
      <c r="T589" s="14">
        <v>0</v>
      </c>
    </row>
    <row r="590" spans="1:20" ht="15">
      <c r="A590" s="277"/>
      <c r="B590" s="201"/>
      <c r="C590" s="295"/>
      <c r="D590" s="158">
        <v>2010</v>
      </c>
      <c r="E590" s="4">
        <v>3.5</v>
      </c>
      <c r="F590" s="4">
        <v>3.5</v>
      </c>
      <c r="G590" s="4"/>
      <c r="H590" s="4"/>
      <c r="I590" s="4"/>
      <c r="J590" s="4"/>
      <c r="K590" s="4"/>
      <c r="L590" s="203"/>
      <c r="M590" s="293"/>
      <c r="N590" s="64"/>
      <c r="O590" s="67">
        <v>60</v>
      </c>
      <c r="P590" s="67"/>
      <c r="Q590" s="183"/>
      <c r="R590" s="184"/>
      <c r="S590" s="183"/>
      <c r="T590" s="183"/>
    </row>
    <row r="591" spans="1:20" ht="15">
      <c r="A591" s="277"/>
      <c r="B591" s="201"/>
      <c r="C591" s="295"/>
      <c r="D591" s="158">
        <v>2011</v>
      </c>
      <c r="E591" s="4">
        <v>0</v>
      </c>
      <c r="F591" s="4">
        <v>0</v>
      </c>
      <c r="G591" s="4"/>
      <c r="H591" s="4"/>
      <c r="I591" s="4"/>
      <c r="J591" s="4"/>
      <c r="K591" s="4"/>
      <c r="L591" s="203"/>
      <c r="M591" s="293"/>
      <c r="N591" s="64"/>
      <c r="O591" s="67">
        <v>0</v>
      </c>
      <c r="P591" s="67"/>
      <c r="Q591" s="183"/>
      <c r="R591" s="184"/>
      <c r="S591" s="183"/>
      <c r="T591" s="183"/>
    </row>
    <row r="592" spans="1:20" ht="21.75" customHeight="1">
      <c r="A592" s="277"/>
      <c r="B592" s="201"/>
      <c r="C592" s="295"/>
      <c r="D592" s="40">
        <v>2012</v>
      </c>
      <c r="E592" s="4">
        <v>0</v>
      </c>
      <c r="F592" s="4">
        <v>0</v>
      </c>
      <c r="G592" s="128"/>
      <c r="H592" s="128"/>
      <c r="I592" s="128"/>
      <c r="J592" s="128"/>
      <c r="K592" s="128"/>
      <c r="L592" s="203"/>
      <c r="M592" s="293"/>
      <c r="N592" s="64"/>
      <c r="O592" s="67">
        <v>0</v>
      </c>
      <c r="P592" s="67"/>
      <c r="Q592" s="183"/>
      <c r="R592" s="184"/>
      <c r="S592" s="183"/>
      <c r="T592" s="183"/>
    </row>
    <row r="593" spans="1:20" ht="43.5" customHeight="1">
      <c r="A593" s="277"/>
      <c r="B593" s="201"/>
      <c r="C593" s="295"/>
      <c r="D593" s="40">
        <v>2013</v>
      </c>
      <c r="E593" s="4">
        <v>0</v>
      </c>
      <c r="F593" s="4">
        <v>0</v>
      </c>
      <c r="G593" s="128"/>
      <c r="H593" s="128"/>
      <c r="I593" s="128"/>
      <c r="J593" s="128"/>
      <c r="K593" s="128"/>
      <c r="L593" s="203"/>
      <c r="M593" s="293"/>
      <c r="N593" s="64"/>
      <c r="O593" s="67">
        <v>0</v>
      </c>
      <c r="P593" s="67"/>
      <c r="Q593" s="183"/>
      <c r="R593" s="184"/>
      <c r="S593" s="183"/>
      <c r="T593" s="183"/>
    </row>
    <row r="594" spans="1:20" ht="46.5" customHeight="1">
      <c r="A594" s="277"/>
      <c r="B594" s="201"/>
      <c r="C594" s="295"/>
      <c r="D594" s="40">
        <v>2014</v>
      </c>
      <c r="E594" s="4">
        <v>0</v>
      </c>
      <c r="F594" s="4">
        <v>0</v>
      </c>
      <c r="G594" s="128"/>
      <c r="H594" s="128"/>
      <c r="I594" s="128"/>
      <c r="J594" s="128"/>
      <c r="K594" s="128"/>
      <c r="L594" s="203"/>
      <c r="M594" s="293"/>
      <c r="N594" s="64"/>
      <c r="O594" s="67">
        <v>0</v>
      </c>
      <c r="P594" s="67"/>
      <c r="Q594" s="183"/>
      <c r="R594" s="184"/>
      <c r="S594" s="183"/>
      <c r="T594" s="183"/>
    </row>
    <row r="595" spans="1:20" s="92" customFormat="1" ht="15.75" customHeight="1">
      <c r="A595" s="277">
        <v>69</v>
      </c>
      <c r="B595" s="201" t="s">
        <v>225</v>
      </c>
      <c r="C595" s="295"/>
      <c r="D595" s="139" t="s">
        <v>24</v>
      </c>
      <c r="E595" s="2">
        <f aca="true" t="shared" si="178" ref="E595:E600">SUM(F595:K595)</f>
        <v>0.9</v>
      </c>
      <c r="F595" s="2">
        <f aca="true" t="shared" si="179" ref="F595:K595">SUM(F596:F600)</f>
        <v>0.9</v>
      </c>
      <c r="G595" s="2">
        <f t="shared" si="179"/>
        <v>0</v>
      </c>
      <c r="H595" s="2">
        <f t="shared" si="179"/>
        <v>0</v>
      </c>
      <c r="I595" s="2">
        <f t="shared" si="179"/>
        <v>0</v>
      </c>
      <c r="J595" s="2">
        <f t="shared" si="179"/>
        <v>0</v>
      </c>
      <c r="K595" s="2">
        <f t="shared" si="179"/>
        <v>0</v>
      </c>
      <c r="L595" s="203"/>
      <c r="M595" s="293"/>
      <c r="N595" s="2">
        <f>SUM(N596:N600)</f>
        <v>0</v>
      </c>
      <c r="O595" s="180">
        <f>O596+O597+O598+O599+O600</f>
        <v>0</v>
      </c>
      <c r="P595" s="180"/>
      <c r="Q595" s="14">
        <v>0</v>
      </c>
      <c r="R595" s="14">
        <v>0</v>
      </c>
      <c r="S595" s="14">
        <v>0</v>
      </c>
      <c r="T595" s="14">
        <v>0</v>
      </c>
    </row>
    <row r="596" spans="1:20" ht="16.5" customHeight="1">
      <c r="A596" s="277"/>
      <c r="B596" s="201"/>
      <c r="C596" s="295"/>
      <c r="D596" s="158">
        <v>2010</v>
      </c>
      <c r="E596" s="4">
        <f t="shared" si="178"/>
        <v>0.9</v>
      </c>
      <c r="F596" s="4">
        <v>0.9</v>
      </c>
      <c r="G596" s="4"/>
      <c r="H596" s="4"/>
      <c r="I596" s="4"/>
      <c r="J596" s="4"/>
      <c r="K596" s="4"/>
      <c r="L596" s="203"/>
      <c r="M596" s="293"/>
      <c r="N596" s="64"/>
      <c r="O596" s="67">
        <v>0</v>
      </c>
      <c r="P596" s="67"/>
      <c r="Q596" s="183"/>
      <c r="R596" s="184"/>
      <c r="S596" s="183"/>
      <c r="T596" s="183"/>
    </row>
    <row r="597" spans="1:20" ht="16.5" customHeight="1">
      <c r="A597" s="277"/>
      <c r="B597" s="201"/>
      <c r="C597" s="295"/>
      <c r="D597" s="158">
        <v>2011</v>
      </c>
      <c r="E597" s="4">
        <f t="shared" si="178"/>
        <v>0</v>
      </c>
      <c r="F597" s="4">
        <v>0</v>
      </c>
      <c r="G597" s="4"/>
      <c r="H597" s="4"/>
      <c r="I597" s="4"/>
      <c r="J597" s="4"/>
      <c r="K597" s="4"/>
      <c r="L597" s="203"/>
      <c r="M597" s="293"/>
      <c r="N597" s="64"/>
      <c r="O597" s="67">
        <v>0</v>
      </c>
      <c r="P597" s="67"/>
      <c r="Q597" s="183"/>
      <c r="R597" s="184"/>
      <c r="S597" s="183"/>
      <c r="T597" s="183"/>
    </row>
    <row r="598" spans="1:20" ht="16.5" customHeight="1">
      <c r="A598" s="277"/>
      <c r="B598" s="201"/>
      <c r="C598" s="295"/>
      <c r="D598" s="40">
        <v>2012</v>
      </c>
      <c r="E598" s="4">
        <f t="shared" si="178"/>
        <v>0</v>
      </c>
      <c r="F598" s="4">
        <v>0</v>
      </c>
      <c r="G598" s="128"/>
      <c r="H598" s="128"/>
      <c r="I598" s="128"/>
      <c r="J598" s="128"/>
      <c r="K598" s="128"/>
      <c r="L598" s="203"/>
      <c r="M598" s="293"/>
      <c r="N598" s="64"/>
      <c r="O598" s="67">
        <v>0</v>
      </c>
      <c r="P598" s="67"/>
      <c r="Q598" s="183"/>
      <c r="R598" s="184"/>
      <c r="S598" s="183"/>
      <c r="T598" s="183"/>
    </row>
    <row r="599" spans="1:20" ht="15" customHeight="1">
      <c r="A599" s="277"/>
      <c r="B599" s="201"/>
      <c r="C599" s="295"/>
      <c r="D599" s="40">
        <v>2013</v>
      </c>
      <c r="E599" s="4">
        <f t="shared" si="178"/>
        <v>0</v>
      </c>
      <c r="F599" s="4">
        <v>0</v>
      </c>
      <c r="G599" s="128"/>
      <c r="H599" s="128"/>
      <c r="I599" s="128"/>
      <c r="J599" s="128"/>
      <c r="K599" s="128"/>
      <c r="L599" s="203"/>
      <c r="M599" s="293"/>
      <c r="N599" s="64"/>
      <c r="O599" s="67">
        <v>0</v>
      </c>
      <c r="P599" s="67"/>
      <c r="Q599" s="183"/>
      <c r="R599" s="184"/>
      <c r="S599" s="183"/>
      <c r="T599" s="183"/>
    </row>
    <row r="600" spans="1:20" ht="15.75" customHeight="1">
      <c r="A600" s="277"/>
      <c r="B600" s="201"/>
      <c r="C600" s="295"/>
      <c r="D600" s="40">
        <v>2014</v>
      </c>
      <c r="E600" s="4">
        <f t="shared" si="178"/>
        <v>0</v>
      </c>
      <c r="F600" s="4">
        <v>0</v>
      </c>
      <c r="G600" s="128"/>
      <c r="H600" s="128"/>
      <c r="I600" s="128"/>
      <c r="J600" s="128"/>
      <c r="K600" s="128"/>
      <c r="L600" s="203"/>
      <c r="M600" s="293"/>
      <c r="N600" s="64"/>
      <c r="O600" s="67">
        <v>0</v>
      </c>
      <c r="P600" s="67"/>
      <c r="Q600" s="183"/>
      <c r="R600" s="184"/>
      <c r="S600" s="183"/>
      <c r="T600" s="183"/>
    </row>
    <row r="601" spans="1:20" s="92" customFormat="1" ht="15.75" customHeight="1">
      <c r="A601" s="277">
        <v>70</v>
      </c>
      <c r="B601" s="201" t="s">
        <v>226</v>
      </c>
      <c r="C601" s="295"/>
      <c r="D601" s="139" t="s">
        <v>24</v>
      </c>
      <c r="E601" s="1">
        <f>E602+E603+E604+E605+E606</f>
        <v>0.15</v>
      </c>
      <c r="F601" s="1">
        <f>F602+F603+F604+F605+F606</f>
        <v>0.15</v>
      </c>
      <c r="G601" s="2">
        <f>SUM(G602:G606)</f>
        <v>0</v>
      </c>
      <c r="H601" s="2">
        <f>SUM(H602:H606)</f>
        <v>0</v>
      </c>
      <c r="I601" s="2">
        <f>SUM(I602:I606)</f>
        <v>0</v>
      </c>
      <c r="J601" s="2">
        <f>SUM(J602:J606)</f>
        <v>0</v>
      </c>
      <c r="K601" s="2">
        <f>SUM(K602:K606)</f>
        <v>0</v>
      </c>
      <c r="L601" s="203"/>
      <c r="M601" s="293"/>
      <c r="N601" s="2">
        <f>SUM(N602:N606)</f>
        <v>0</v>
      </c>
      <c r="O601" s="180">
        <f>O602+O603+O604+O605+O606</f>
        <v>0</v>
      </c>
      <c r="P601" s="65"/>
      <c r="Q601" s="91">
        <f aca="true" t="shared" si="180" ref="Q601:Q612">SUM(R601:T601)</f>
        <v>0</v>
      </c>
      <c r="R601" s="2">
        <f>SUM(R602:R606)</f>
        <v>0</v>
      </c>
      <c r="S601" s="2">
        <f>SUM(S602:S606)</f>
        <v>0</v>
      </c>
      <c r="T601" s="2">
        <f>SUM(T602:T606)</f>
        <v>0</v>
      </c>
    </row>
    <row r="602" spans="1:20" ht="15.75" customHeight="1">
      <c r="A602" s="277"/>
      <c r="B602" s="201"/>
      <c r="C602" s="295"/>
      <c r="D602" s="158">
        <v>2010</v>
      </c>
      <c r="E602" s="148">
        <v>0.15</v>
      </c>
      <c r="F602" s="148">
        <v>0.15</v>
      </c>
      <c r="G602" s="4"/>
      <c r="H602" s="4"/>
      <c r="I602" s="4"/>
      <c r="J602" s="4"/>
      <c r="K602" s="4"/>
      <c r="L602" s="203"/>
      <c r="M602" s="293"/>
      <c r="N602" s="64"/>
      <c r="O602" s="67"/>
      <c r="P602" s="67"/>
      <c r="Q602" s="91">
        <f t="shared" si="180"/>
        <v>0</v>
      </c>
      <c r="R602" s="93"/>
      <c r="S602" s="93"/>
      <c r="T602" s="93"/>
    </row>
    <row r="603" spans="1:20" ht="16.5" customHeight="1">
      <c r="A603" s="277"/>
      <c r="B603" s="201"/>
      <c r="C603" s="295"/>
      <c r="D603" s="158">
        <v>2011</v>
      </c>
      <c r="E603" s="4">
        <v>0</v>
      </c>
      <c r="F603" s="4">
        <v>0</v>
      </c>
      <c r="G603" s="4"/>
      <c r="H603" s="4"/>
      <c r="I603" s="4"/>
      <c r="J603" s="4"/>
      <c r="K603" s="4"/>
      <c r="L603" s="203"/>
      <c r="M603" s="293"/>
      <c r="N603" s="64"/>
      <c r="O603" s="67"/>
      <c r="P603" s="67"/>
      <c r="Q603" s="91">
        <f t="shared" si="180"/>
        <v>0</v>
      </c>
      <c r="R603" s="93"/>
      <c r="S603" s="93"/>
      <c r="T603" s="93"/>
    </row>
    <row r="604" spans="1:20" ht="15" customHeight="1">
      <c r="A604" s="277"/>
      <c r="B604" s="201"/>
      <c r="C604" s="295"/>
      <c r="D604" s="40">
        <v>2012</v>
      </c>
      <c r="E604" s="4">
        <v>0</v>
      </c>
      <c r="F604" s="4">
        <v>0</v>
      </c>
      <c r="G604" s="128"/>
      <c r="H604" s="128"/>
      <c r="I604" s="128"/>
      <c r="J604" s="128"/>
      <c r="K604" s="128"/>
      <c r="L604" s="203"/>
      <c r="M604" s="293"/>
      <c r="N604" s="64"/>
      <c r="O604" s="67"/>
      <c r="P604" s="67"/>
      <c r="Q604" s="91">
        <f t="shared" si="180"/>
        <v>0</v>
      </c>
      <c r="R604" s="93"/>
      <c r="S604" s="93"/>
      <c r="T604" s="93"/>
    </row>
    <row r="605" spans="1:20" ht="15.75" customHeight="1">
      <c r="A605" s="277"/>
      <c r="B605" s="201"/>
      <c r="C605" s="295"/>
      <c r="D605" s="40">
        <v>2013</v>
      </c>
      <c r="E605" s="4">
        <v>0</v>
      </c>
      <c r="F605" s="4">
        <v>0</v>
      </c>
      <c r="G605" s="128"/>
      <c r="H605" s="128"/>
      <c r="I605" s="128"/>
      <c r="J605" s="128"/>
      <c r="K605" s="128"/>
      <c r="L605" s="203"/>
      <c r="M605" s="293"/>
      <c r="N605" s="64"/>
      <c r="O605" s="67"/>
      <c r="P605" s="67"/>
      <c r="Q605" s="91">
        <f t="shared" si="180"/>
        <v>0</v>
      </c>
      <c r="R605" s="93"/>
      <c r="S605" s="93"/>
      <c r="T605" s="93"/>
    </row>
    <row r="606" spans="1:20" ht="90" customHeight="1">
      <c r="A606" s="277"/>
      <c r="B606" s="201"/>
      <c r="C606" s="296"/>
      <c r="D606" s="40">
        <v>2014</v>
      </c>
      <c r="E606" s="4">
        <v>0</v>
      </c>
      <c r="F606" s="4">
        <v>0</v>
      </c>
      <c r="G606" s="128"/>
      <c r="H606" s="128"/>
      <c r="I606" s="128"/>
      <c r="J606" s="128"/>
      <c r="K606" s="128"/>
      <c r="L606" s="203"/>
      <c r="M606" s="293"/>
      <c r="N606" s="64"/>
      <c r="O606" s="67"/>
      <c r="P606" s="67"/>
      <c r="Q606" s="91">
        <f t="shared" si="180"/>
        <v>0</v>
      </c>
      <c r="R606" s="93"/>
      <c r="S606" s="93"/>
      <c r="T606" s="93"/>
    </row>
    <row r="607" spans="1:20" s="92" customFormat="1" ht="15.75" customHeight="1">
      <c r="A607" s="277">
        <v>71</v>
      </c>
      <c r="B607" s="201" t="s">
        <v>29</v>
      </c>
      <c r="C607" s="292"/>
      <c r="D607" s="139" t="s">
        <v>24</v>
      </c>
      <c r="E607" s="4">
        <f aca="true" t="shared" si="181" ref="E607:E612">SUM(F607:K607)</f>
        <v>0</v>
      </c>
      <c r="F607" s="2">
        <f aca="true" t="shared" si="182" ref="F607:K607">SUM(F608:F612)</f>
        <v>0</v>
      </c>
      <c r="G607" s="2">
        <f t="shared" si="182"/>
        <v>0</v>
      </c>
      <c r="H607" s="2">
        <f t="shared" si="182"/>
        <v>0</v>
      </c>
      <c r="I607" s="2">
        <f t="shared" si="182"/>
        <v>0</v>
      </c>
      <c r="J607" s="2">
        <f t="shared" si="182"/>
        <v>0</v>
      </c>
      <c r="K607" s="2">
        <f t="shared" si="182"/>
        <v>0</v>
      </c>
      <c r="L607" s="203"/>
      <c r="M607" s="293"/>
      <c r="N607" s="2">
        <f>SUM(N608:N612)</f>
        <v>0</v>
      </c>
      <c r="O607" s="180">
        <f>SUM(O608:O612)</f>
        <v>0</v>
      </c>
      <c r="P607" s="65"/>
      <c r="Q607" s="91">
        <f t="shared" si="180"/>
        <v>0</v>
      </c>
      <c r="R607" s="2">
        <f>SUM(R608:R612)</f>
        <v>0</v>
      </c>
      <c r="S607" s="2">
        <f>SUM(S608:S612)</f>
        <v>0</v>
      </c>
      <c r="T607" s="2">
        <f>SUM(T608:T612)</f>
        <v>0</v>
      </c>
    </row>
    <row r="608" spans="1:20" ht="15.75" customHeight="1">
      <c r="A608" s="277"/>
      <c r="B608" s="201"/>
      <c r="C608" s="138"/>
      <c r="D608" s="158">
        <v>2010</v>
      </c>
      <c r="E608" s="4">
        <f t="shared" si="181"/>
        <v>0</v>
      </c>
      <c r="F608" s="4"/>
      <c r="G608" s="4"/>
      <c r="H608" s="4"/>
      <c r="I608" s="4"/>
      <c r="J608" s="4"/>
      <c r="K608" s="4"/>
      <c r="L608" s="203"/>
      <c r="M608" s="293"/>
      <c r="N608" s="64"/>
      <c r="O608" s="67"/>
      <c r="P608" s="67"/>
      <c r="Q608" s="91">
        <f t="shared" si="180"/>
        <v>0</v>
      </c>
      <c r="R608" s="93"/>
      <c r="S608" s="93"/>
      <c r="T608" s="93"/>
    </row>
    <row r="609" spans="1:20" ht="15.75" customHeight="1">
      <c r="A609" s="277"/>
      <c r="B609" s="201"/>
      <c r="C609" s="138"/>
      <c r="D609" s="158">
        <v>2011</v>
      </c>
      <c r="E609" s="4">
        <f t="shared" si="181"/>
        <v>0</v>
      </c>
      <c r="F609" s="4"/>
      <c r="G609" s="4"/>
      <c r="H609" s="4"/>
      <c r="I609" s="4"/>
      <c r="J609" s="4"/>
      <c r="K609" s="4"/>
      <c r="L609" s="203"/>
      <c r="M609" s="293"/>
      <c r="N609" s="64"/>
      <c r="O609" s="67"/>
      <c r="P609" s="67"/>
      <c r="Q609" s="91">
        <f t="shared" si="180"/>
        <v>0</v>
      </c>
      <c r="R609" s="93"/>
      <c r="S609" s="93"/>
      <c r="T609" s="93"/>
    </row>
    <row r="610" spans="1:20" ht="15.75" customHeight="1">
      <c r="A610" s="277"/>
      <c r="B610" s="201"/>
      <c r="C610" s="138"/>
      <c r="D610" s="40">
        <v>2012</v>
      </c>
      <c r="E610" s="4">
        <f t="shared" si="181"/>
        <v>0</v>
      </c>
      <c r="F610" s="4"/>
      <c r="G610" s="4"/>
      <c r="H610" s="4"/>
      <c r="I610" s="4"/>
      <c r="J610" s="4"/>
      <c r="K610" s="4"/>
      <c r="L610" s="203"/>
      <c r="M610" s="293"/>
      <c r="N610" s="64"/>
      <c r="O610" s="67"/>
      <c r="P610" s="67"/>
      <c r="Q610" s="91">
        <f t="shared" si="180"/>
        <v>0</v>
      </c>
      <c r="R610" s="93"/>
      <c r="S610" s="93"/>
      <c r="T610" s="93"/>
    </row>
    <row r="611" spans="1:20" ht="15" customHeight="1">
      <c r="A611" s="277"/>
      <c r="B611" s="201"/>
      <c r="C611" s="138"/>
      <c r="D611" s="40">
        <v>2013</v>
      </c>
      <c r="E611" s="4">
        <f t="shared" si="181"/>
        <v>0</v>
      </c>
      <c r="F611" s="4"/>
      <c r="G611" s="4"/>
      <c r="H611" s="4"/>
      <c r="I611" s="4"/>
      <c r="J611" s="4"/>
      <c r="K611" s="4"/>
      <c r="L611" s="203"/>
      <c r="M611" s="293"/>
      <c r="N611" s="64"/>
      <c r="O611" s="67"/>
      <c r="P611" s="67"/>
      <c r="Q611" s="91">
        <f t="shared" si="180"/>
        <v>0</v>
      </c>
      <c r="R611" s="93"/>
      <c r="S611" s="93"/>
      <c r="T611" s="93"/>
    </row>
    <row r="612" spans="1:20" ht="48.75" customHeight="1">
      <c r="A612" s="277"/>
      <c r="B612" s="201"/>
      <c r="C612" s="119"/>
      <c r="D612" s="40">
        <v>2014</v>
      </c>
      <c r="E612" s="4">
        <f t="shared" si="181"/>
        <v>0</v>
      </c>
      <c r="F612" s="4"/>
      <c r="G612" s="4"/>
      <c r="H612" s="4"/>
      <c r="I612" s="4"/>
      <c r="J612" s="4"/>
      <c r="K612" s="4"/>
      <c r="L612" s="203"/>
      <c r="M612" s="293"/>
      <c r="N612" s="64"/>
      <c r="O612" s="67"/>
      <c r="P612" s="67"/>
      <c r="Q612" s="91">
        <f t="shared" si="180"/>
        <v>0</v>
      </c>
      <c r="R612" s="93"/>
      <c r="S612" s="93"/>
      <c r="T612" s="93"/>
    </row>
    <row r="617" spans="1:12" ht="15">
      <c r="A617" s="185"/>
      <c r="B617" s="186"/>
      <c r="C617" s="187"/>
      <c r="D617" s="188"/>
      <c r="E617" s="189"/>
      <c r="F617" s="189"/>
      <c r="G617" s="189"/>
      <c r="H617" s="189"/>
      <c r="I617" s="189"/>
      <c r="J617" s="189"/>
      <c r="K617" s="189"/>
      <c r="L617" s="190"/>
    </row>
    <row r="618" spans="1:12" ht="15">
      <c r="A618" s="185"/>
      <c r="B618" s="186"/>
      <c r="C618" s="187"/>
      <c r="D618" s="188"/>
      <c r="E618" s="189"/>
      <c r="F618" s="189"/>
      <c r="G618" s="189"/>
      <c r="H618" s="189"/>
      <c r="I618" s="189"/>
      <c r="J618" s="189"/>
      <c r="K618" s="189"/>
      <c r="L618" s="190"/>
    </row>
    <row r="619" spans="1:12" ht="16.5" customHeight="1">
      <c r="A619" s="308"/>
      <c r="B619" s="310"/>
      <c r="C619" s="309"/>
      <c r="D619" s="185"/>
      <c r="E619" s="189"/>
      <c r="F619" s="189"/>
      <c r="G619" s="189"/>
      <c r="H619" s="189"/>
      <c r="I619" s="189"/>
      <c r="J619" s="189"/>
      <c r="K619" s="189"/>
      <c r="L619" s="190"/>
    </row>
    <row r="620" spans="1:12" ht="16.5" customHeight="1">
      <c r="A620" s="308"/>
      <c r="B620" s="310"/>
      <c r="C620" s="309"/>
      <c r="D620" s="185"/>
      <c r="E620" s="189"/>
      <c r="F620" s="189"/>
      <c r="G620" s="189"/>
      <c r="H620" s="189"/>
      <c r="I620" s="189"/>
      <c r="J620" s="189"/>
      <c r="K620" s="189"/>
      <c r="L620" s="190"/>
    </row>
    <row r="621" spans="1:12" ht="16.5" customHeight="1">
      <c r="A621" s="308"/>
      <c r="B621" s="310"/>
      <c r="C621" s="309"/>
      <c r="D621" s="185"/>
      <c r="E621" s="189"/>
      <c r="F621" s="189"/>
      <c r="G621" s="189"/>
      <c r="H621" s="189"/>
      <c r="I621" s="189"/>
      <c r="J621" s="189"/>
      <c r="K621" s="189"/>
      <c r="L621" s="190"/>
    </row>
    <row r="622" spans="1:12" ht="16.5" customHeight="1">
      <c r="A622" s="308"/>
      <c r="B622" s="310"/>
      <c r="C622" s="309"/>
      <c r="D622" s="185"/>
      <c r="E622" s="189"/>
      <c r="F622" s="189"/>
      <c r="G622" s="189"/>
      <c r="H622" s="189"/>
      <c r="I622" s="189"/>
      <c r="J622" s="189"/>
      <c r="K622" s="189"/>
      <c r="L622" s="190"/>
    </row>
    <row r="623" spans="1:12" ht="16.5" customHeight="1">
      <c r="A623" s="308"/>
      <c r="B623" s="310"/>
      <c r="C623" s="309"/>
      <c r="D623" s="185"/>
      <c r="E623" s="189"/>
      <c r="F623" s="189"/>
      <c r="G623" s="189"/>
      <c r="H623" s="189"/>
      <c r="I623" s="189"/>
      <c r="J623" s="189"/>
      <c r="K623" s="189"/>
      <c r="L623" s="190"/>
    </row>
    <row r="624" spans="1:12" ht="16.5" customHeight="1">
      <c r="A624" s="308"/>
      <c r="B624" s="310"/>
      <c r="C624" s="309"/>
      <c r="D624" s="185"/>
      <c r="E624" s="189"/>
      <c r="F624" s="189"/>
      <c r="G624" s="189"/>
      <c r="H624" s="189"/>
      <c r="I624" s="189"/>
      <c r="J624" s="189"/>
      <c r="K624" s="189"/>
      <c r="L624" s="190"/>
    </row>
    <row r="625" spans="1:12" ht="15">
      <c r="A625" s="185"/>
      <c r="B625" s="186"/>
      <c r="C625" s="187"/>
      <c r="D625" s="188"/>
      <c r="E625" s="189"/>
      <c r="F625" s="189"/>
      <c r="G625" s="189"/>
      <c r="H625" s="189"/>
      <c r="I625" s="189"/>
      <c r="J625" s="189"/>
      <c r="K625" s="189"/>
      <c r="L625" s="190"/>
    </row>
    <row r="626" spans="1:12" ht="15">
      <c r="A626" s="185"/>
      <c r="B626" s="186"/>
      <c r="C626" s="187"/>
      <c r="D626" s="188"/>
      <c r="E626" s="189"/>
      <c r="F626" s="189"/>
      <c r="G626" s="189"/>
      <c r="H626" s="189"/>
      <c r="I626" s="189"/>
      <c r="J626" s="189"/>
      <c r="K626" s="189"/>
      <c r="L626" s="190"/>
    </row>
    <row r="627" spans="1:12" ht="15">
      <c r="A627" s="185"/>
      <c r="B627" s="186"/>
      <c r="C627" s="187"/>
      <c r="D627" s="188"/>
      <c r="E627" s="189"/>
      <c r="F627" s="189"/>
      <c r="G627" s="189"/>
      <c r="H627" s="189"/>
      <c r="I627" s="189"/>
      <c r="J627" s="189"/>
      <c r="K627" s="189"/>
      <c r="L627" s="190"/>
    </row>
    <row r="628" spans="1:12" ht="15">
      <c r="A628" s="185"/>
      <c r="B628" s="186"/>
      <c r="C628" s="187"/>
      <c r="D628" s="188"/>
      <c r="E628" s="189"/>
      <c r="F628" s="189"/>
      <c r="G628" s="189"/>
      <c r="H628" s="189"/>
      <c r="I628" s="189"/>
      <c r="J628" s="189"/>
      <c r="K628" s="189"/>
      <c r="L628" s="190"/>
    </row>
  </sheetData>
  <sheetProtection/>
  <mergeCells count="488">
    <mergeCell ref="A373:T373"/>
    <mergeCell ref="L374:L379"/>
    <mergeCell ref="C22:C45"/>
    <mergeCell ref="A418:A423"/>
    <mergeCell ref="B418:B423"/>
    <mergeCell ref="C418:C423"/>
    <mergeCell ref="A387:A392"/>
    <mergeCell ref="A349:A354"/>
    <mergeCell ref="B349:C354"/>
    <mergeCell ref="A374:A379"/>
    <mergeCell ref="A380:A385"/>
    <mergeCell ref="A361:A366"/>
    <mergeCell ref="A526:A531"/>
    <mergeCell ref="C526:C531"/>
    <mergeCell ref="A520:A525"/>
    <mergeCell ref="B520:B525"/>
    <mergeCell ref="A490:A495"/>
    <mergeCell ref="A442:A447"/>
    <mergeCell ref="B442:B447"/>
    <mergeCell ref="M526:M531"/>
    <mergeCell ref="C520:C525"/>
    <mergeCell ref="B514:B519"/>
    <mergeCell ref="L514:L519"/>
    <mergeCell ref="M496:M501"/>
    <mergeCell ref="A502:A507"/>
    <mergeCell ref="B502:B507"/>
    <mergeCell ref="M406:M411"/>
    <mergeCell ref="C380:C385"/>
    <mergeCell ref="M387:M392"/>
    <mergeCell ref="A394:A399"/>
    <mergeCell ref="B380:B385"/>
    <mergeCell ref="A406:A411"/>
    <mergeCell ref="B406:B411"/>
    <mergeCell ref="C406:C411"/>
    <mergeCell ref="M400:M405"/>
    <mergeCell ref="B394:C399"/>
    <mergeCell ref="Q59:T64"/>
    <mergeCell ref="L295:L300"/>
    <mergeCell ref="M295:M300"/>
    <mergeCell ref="M277:M282"/>
    <mergeCell ref="L277:L282"/>
    <mergeCell ref="L259:L264"/>
    <mergeCell ref="M259:M264"/>
    <mergeCell ref="M83:M88"/>
    <mergeCell ref="L115:L120"/>
    <mergeCell ref="M115:M120"/>
    <mergeCell ref="M514:M519"/>
    <mergeCell ref="A508:A513"/>
    <mergeCell ref="B508:B513"/>
    <mergeCell ref="L508:L513"/>
    <mergeCell ref="M508:M513"/>
    <mergeCell ref="C508:C519"/>
    <mergeCell ref="A514:A519"/>
    <mergeCell ref="M502:M507"/>
    <mergeCell ref="A496:A501"/>
    <mergeCell ref="B496:B501"/>
    <mergeCell ref="C496:C501"/>
    <mergeCell ref="L496:L501"/>
    <mergeCell ref="L502:L507"/>
    <mergeCell ref="M484:M489"/>
    <mergeCell ref="B490:B495"/>
    <mergeCell ref="M490:M495"/>
    <mergeCell ref="A484:A489"/>
    <mergeCell ref="B484:B489"/>
    <mergeCell ref="L484:L489"/>
    <mergeCell ref="L490:L495"/>
    <mergeCell ref="C460:C495"/>
    <mergeCell ref="M472:M477"/>
    <mergeCell ref="A478:A483"/>
    <mergeCell ref="M478:M483"/>
    <mergeCell ref="A472:A477"/>
    <mergeCell ref="B472:B477"/>
    <mergeCell ref="L472:L477"/>
    <mergeCell ref="L478:L483"/>
    <mergeCell ref="B478:B483"/>
    <mergeCell ref="M460:M465"/>
    <mergeCell ref="A466:A471"/>
    <mergeCell ref="B466:B471"/>
    <mergeCell ref="M466:M471"/>
    <mergeCell ref="A460:A465"/>
    <mergeCell ref="B460:B465"/>
    <mergeCell ref="L460:L465"/>
    <mergeCell ref="L466:L471"/>
    <mergeCell ref="M454:M459"/>
    <mergeCell ref="A448:A453"/>
    <mergeCell ref="B448:B453"/>
    <mergeCell ref="L448:L453"/>
    <mergeCell ref="L454:L459"/>
    <mergeCell ref="B454:B459"/>
    <mergeCell ref="M442:M447"/>
    <mergeCell ref="A436:A441"/>
    <mergeCell ref="B436:B441"/>
    <mergeCell ref="L436:L441"/>
    <mergeCell ref="L442:L447"/>
    <mergeCell ref="C430:C459"/>
    <mergeCell ref="B430:B435"/>
    <mergeCell ref="A430:A435"/>
    <mergeCell ref="M448:M453"/>
    <mergeCell ref="A454:A459"/>
    <mergeCell ref="B361:C366"/>
    <mergeCell ref="A367:A372"/>
    <mergeCell ref="A393:T393"/>
    <mergeCell ref="M394:M399"/>
    <mergeCell ref="B374:C379"/>
    <mergeCell ref="B387:C392"/>
    <mergeCell ref="A386:T386"/>
    <mergeCell ref="M361:M366"/>
    <mergeCell ref="L394:L399"/>
    <mergeCell ref="L387:L392"/>
    <mergeCell ref="M355:M360"/>
    <mergeCell ref="M367:M372"/>
    <mergeCell ref="A355:A360"/>
    <mergeCell ref="L361:L366"/>
    <mergeCell ref="B367:B372"/>
    <mergeCell ref="C367:C372"/>
    <mergeCell ref="C355:C360"/>
    <mergeCell ref="L355:L360"/>
    <mergeCell ref="L367:L372"/>
    <mergeCell ref="B355:B360"/>
    <mergeCell ref="A325:A330"/>
    <mergeCell ref="B325:B330"/>
    <mergeCell ref="A343:A348"/>
    <mergeCell ref="A337:A342"/>
    <mergeCell ref="B337:B342"/>
    <mergeCell ref="B343:B348"/>
    <mergeCell ref="A331:A336"/>
    <mergeCell ref="B331:B336"/>
    <mergeCell ref="C331:C336"/>
    <mergeCell ref="C337:C342"/>
    <mergeCell ref="M319:M324"/>
    <mergeCell ref="L325:L330"/>
    <mergeCell ref="M325:M330"/>
    <mergeCell ref="M331:M336"/>
    <mergeCell ref="L319:L324"/>
    <mergeCell ref="L247:L252"/>
    <mergeCell ref="L232:L237"/>
    <mergeCell ref="L271:L276"/>
    <mergeCell ref="M349:M354"/>
    <mergeCell ref="L343:L348"/>
    <mergeCell ref="M343:M348"/>
    <mergeCell ref="M337:M342"/>
    <mergeCell ref="L349:L354"/>
    <mergeCell ref="A253:A258"/>
    <mergeCell ref="L337:L342"/>
    <mergeCell ref="L331:L336"/>
    <mergeCell ref="C319:C324"/>
    <mergeCell ref="A319:A324"/>
    <mergeCell ref="A313:A318"/>
    <mergeCell ref="B295:B300"/>
    <mergeCell ref="A289:A294"/>
    <mergeCell ref="B277:B282"/>
    <mergeCell ref="C277:C282"/>
    <mergeCell ref="N301:N306"/>
    <mergeCell ref="M225:M230"/>
    <mergeCell ref="A238:T238"/>
    <mergeCell ref="B225:C230"/>
    <mergeCell ref="A265:A270"/>
    <mergeCell ref="B265:B270"/>
    <mergeCell ref="C265:C270"/>
    <mergeCell ref="C259:C264"/>
    <mergeCell ref="L265:L270"/>
    <mergeCell ref="M253:M258"/>
    <mergeCell ref="A199:A204"/>
    <mergeCell ref="B199:B204"/>
    <mergeCell ref="A232:A237"/>
    <mergeCell ref="A224:T224"/>
    <mergeCell ref="M232:M237"/>
    <mergeCell ref="M212:M217"/>
    <mergeCell ref="A218:A223"/>
    <mergeCell ref="B218:B223"/>
    <mergeCell ref="A231:T231"/>
    <mergeCell ref="B232:C237"/>
    <mergeCell ref="A193:A198"/>
    <mergeCell ref="B193:B198"/>
    <mergeCell ref="C193:C198"/>
    <mergeCell ref="L193:L198"/>
    <mergeCell ref="A187:A192"/>
    <mergeCell ref="B187:B192"/>
    <mergeCell ref="C187:C192"/>
    <mergeCell ref="L187:L192"/>
    <mergeCell ref="B175:B180"/>
    <mergeCell ref="C175:C180"/>
    <mergeCell ref="L175:L180"/>
    <mergeCell ref="C199:C204"/>
    <mergeCell ref="L199:L204"/>
    <mergeCell ref="A163:A168"/>
    <mergeCell ref="B163:B168"/>
    <mergeCell ref="C163:C168"/>
    <mergeCell ref="L163:L168"/>
    <mergeCell ref="A169:A174"/>
    <mergeCell ref="B169:B174"/>
    <mergeCell ref="C169:C174"/>
    <mergeCell ref="L169:L174"/>
    <mergeCell ref="A151:A156"/>
    <mergeCell ref="B151:B156"/>
    <mergeCell ref="C151:C156"/>
    <mergeCell ref="L151:L156"/>
    <mergeCell ref="A157:A162"/>
    <mergeCell ref="B157:B162"/>
    <mergeCell ref="C157:C162"/>
    <mergeCell ref="L157:L162"/>
    <mergeCell ref="A145:A150"/>
    <mergeCell ref="B145:B150"/>
    <mergeCell ref="C145:C150"/>
    <mergeCell ref="L145:L150"/>
    <mergeCell ref="A139:A144"/>
    <mergeCell ref="B139:B144"/>
    <mergeCell ref="C139:C144"/>
    <mergeCell ref="L139:L144"/>
    <mergeCell ref="C109:C132"/>
    <mergeCell ref="A121:A126"/>
    <mergeCell ref="B127:B132"/>
    <mergeCell ref="A133:A138"/>
    <mergeCell ref="M77:M82"/>
    <mergeCell ref="A103:A108"/>
    <mergeCell ref="M103:M108"/>
    <mergeCell ref="A83:A88"/>
    <mergeCell ref="B83:B88"/>
    <mergeCell ref="C83:C88"/>
    <mergeCell ref="M96:M101"/>
    <mergeCell ref="A225:A230"/>
    <mergeCell ref="C65:C70"/>
    <mergeCell ref="A71:A76"/>
    <mergeCell ref="B71:B76"/>
    <mergeCell ref="C71:C76"/>
    <mergeCell ref="C218:C223"/>
    <mergeCell ref="B133:B138"/>
    <mergeCell ref="C133:C138"/>
    <mergeCell ref="A115:A120"/>
    <mergeCell ref="B115:B120"/>
    <mergeCell ref="L71:L76"/>
    <mergeCell ref="C77:C82"/>
    <mergeCell ref="A127:A132"/>
    <mergeCell ref="A539:A544"/>
    <mergeCell ref="C539:C544"/>
    <mergeCell ref="B539:B544"/>
    <mergeCell ref="L206:L211"/>
    <mergeCell ref="L301:L306"/>
    <mergeCell ref="L406:L411"/>
    <mergeCell ref="L412:L417"/>
    <mergeCell ref="M533:M538"/>
    <mergeCell ref="L533:L538"/>
    <mergeCell ref="L539:L544"/>
    <mergeCell ref="M539:M544"/>
    <mergeCell ref="M430:M435"/>
    <mergeCell ref="C53:C58"/>
    <mergeCell ref="L53:L58"/>
    <mergeCell ref="M412:M417"/>
    <mergeCell ref="L127:L132"/>
    <mergeCell ref="L65:L70"/>
    <mergeCell ref="L59:L64"/>
    <mergeCell ref="L83:L88"/>
    <mergeCell ref="C212:C217"/>
    <mergeCell ref="L212:L217"/>
    <mergeCell ref="E5:K5"/>
    <mergeCell ref="B271:B276"/>
    <mergeCell ref="C271:C276"/>
    <mergeCell ref="A13:T13"/>
    <mergeCell ref="A5:A6"/>
    <mergeCell ref="Q5:T5"/>
    <mergeCell ref="M5:M6"/>
    <mergeCell ref="B239:C244"/>
    <mergeCell ref="L218:L223"/>
    <mergeCell ref="L239:L244"/>
    <mergeCell ref="I1:J1"/>
    <mergeCell ref="L7:L12"/>
    <mergeCell ref="L40:L45"/>
    <mergeCell ref="A3:T3"/>
    <mergeCell ref="R4:T4"/>
    <mergeCell ref="O5:O6"/>
    <mergeCell ref="N5:N6"/>
    <mergeCell ref="P5:P6"/>
    <mergeCell ref="L5:L6"/>
    <mergeCell ref="B5:B6"/>
    <mergeCell ref="C5:C6"/>
    <mergeCell ref="D5:D6"/>
    <mergeCell ref="A15:T15"/>
    <mergeCell ref="A621:A624"/>
    <mergeCell ref="C619:C620"/>
    <mergeCell ref="C621:C624"/>
    <mergeCell ref="B619:B620"/>
    <mergeCell ref="B621:B624"/>
    <mergeCell ref="A619:A620"/>
    <mergeCell ref="A558:A563"/>
    <mergeCell ref="A7:A12"/>
    <mergeCell ref="A16:A21"/>
    <mergeCell ref="B16:C21"/>
    <mergeCell ref="L16:L21"/>
    <mergeCell ref="B7:C12"/>
    <mergeCell ref="M418:M423"/>
    <mergeCell ref="A412:A417"/>
    <mergeCell ref="B546:C551"/>
    <mergeCell ref="A77:A82"/>
    <mergeCell ref="B77:B82"/>
    <mergeCell ref="B103:C108"/>
    <mergeCell ref="A89:T89"/>
    <mergeCell ref="B90:C95"/>
    <mergeCell ref="A109:A114"/>
    <mergeCell ref="B109:B114"/>
    <mergeCell ref="M7:M12"/>
    <mergeCell ref="N552:N557"/>
    <mergeCell ref="B558:B563"/>
    <mergeCell ref="C564:C569"/>
    <mergeCell ref="L558:L563"/>
    <mergeCell ref="M558:M563"/>
    <mergeCell ref="C552:C557"/>
    <mergeCell ref="L552:L557"/>
    <mergeCell ref="B552:B557"/>
    <mergeCell ref="M552:M557"/>
    <mergeCell ref="M564:M569"/>
    <mergeCell ref="B571:C576"/>
    <mergeCell ref="M571:M576"/>
    <mergeCell ref="A570:T570"/>
    <mergeCell ref="A571:A576"/>
    <mergeCell ref="L564:L569"/>
    <mergeCell ref="A564:A569"/>
    <mergeCell ref="B564:B569"/>
    <mergeCell ref="L571:L576"/>
    <mergeCell ref="A583:A588"/>
    <mergeCell ref="M583:M588"/>
    <mergeCell ref="L589:L594"/>
    <mergeCell ref="M577:M582"/>
    <mergeCell ref="L583:L588"/>
    <mergeCell ref="M595:M600"/>
    <mergeCell ref="B607:B612"/>
    <mergeCell ref="B583:B588"/>
    <mergeCell ref="A607:A612"/>
    <mergeCell ref="A595:A600"/>
    <mergeCell ref="A601:A606"/>
    <mergeCell ref="B589:B594"/>
    <mergeCell ref="B595:B600"/>
    <mergeCell ref="B601:B606"/>
    <mergeCell ref="A589:A594"/>
    <mergeCell ref="A259:A264"/>
    <mergeCell ref="C607:C612"/>
    <mergeCell ref="L607:L612"/>
    <mergeCell ref="M607:M612"/>
    <mergeCell ref="C577:C606"/>
    <mergeCell ref="M589:M594"/>
    <mergeCell ref="L601:L606"/>
    <mergeCell ref="M601:M606"/>
    <mergeCell ref="L577:L582"/>
    <mergeCell ref="L595:L600"/>
    <mergeCell ref="B259:B264"/>
    <mergeCell ref="B307:C312"/>
    <mergeCell ref="B400:B405"/>
    <mergeCell ref="C412:C417"/>
    <mergeCell ref="B412:B417"/>
    <mergeCell ref="C400:C405"/>
    <mergeCell ref="C343:C348"/>
    <mergeCell ref="C325:C330"/>
    <mergeCell ref="B319:B324"/>
    <mergeCell ref="C313:C318"/>
    <mergeCell ref="B577:B582"/>
    <mergeCell ref="A577:A582"/>
    <mergeCell ref="L430:L435"/>
    <mergeCell ref="C424:C429"/>
    <mergeCell ref="A552:A557"/>
    <mergeCell ref="A546:A551"/>
    <mergeCell ref="C558:C563"/>
    <mergeCell ref="C502:C507"/>
    <mergeCell ref="A424:A429"/>
    <mergeCell ref="B424:B429"/>
    <mergeCell ref="L418:L423"/>
    <mergeCell ref="L380:L385"/>
    <mergeCell ref="A277:A282"/>
    <mergeCell ref="L77:L82"/>
    <mergeCell ref="A96:A101"/>
    <mergeCell ref="A90:A95"/>
    <mergeCell ref="A295:A300"/>
    <mergeCell ref="A301:A306"/>
    <mergeCell ref="A400:A405"/>
    <mergeCell ref="L225:L230"/>
    <mergeCell ref="A283:A288"/>
    <mergeCell ref="A307:A312"/>
    <mergeCell ref="B313:B318"/>
    <mergeCell ref="C301:C306"/>
    <mergeCell ref="C289:C294"/>
    <mergeCell ref="B301:B306"/>
    <mergeCell ref="C59:C64"/>
    <mergeCell ref="B206:C211"/>
    <mergeCell ref="B121:B126"/>
    <mergeCell ref="L121:L126"/>
    <mergeCell ref="L90:L95"/>
    <mergeCell ref="L103:L108"/>
    <mergeCell ref="A102:T102"/>
    <mergeCell ref="M121:M126"/>
    <mergeCell ref="M127:M132"/>
    <mergeCell ref="M133:M138"/>
    <mergeCell ref="M424:M429"/>
    <mergeCell ref="M436:M441"/>
    <mergeCell ref="A545:T545"/>
    <mergeCell ref="L526:L531"/>
    <mergeCell ref="B526:B531"/>
    <mergeCell ref="L424:L429"/>
    <mergeCell ref="A532:T532"/>
    <mergeCell ref="A533:A538"/>
    <mergeCell ref="B533:C538"/>
    <mergeCell ref="L520:L525"/>
    <mergeCell ref="O552:O557"/>
    <mergeCell ref="M247:M252"/>
    <mergeCell ref="M265:M270"/>
    <mergeCell ref="L253:L258"/>
    <mergeCell ref="N289:N294"/>
    <mergeCell ref="N283:N288"/>
    <mergeCell ref="L546:L551"/>
    <mergeCell ref="M374:M379"/>
    <mergeCell ref="M380:M385"/>
    <mergeCell ref="L400:L405"/>
    <mergeCell ref="M546:M551"/>
    <mergeCell ref="B289:B294"/>
    <mergeCell ref="B47:C52"/>
    <mergeCell ref="N22:N45"/>
    <mergeCell ref="B283:C288"/>
    <mergeCell ref="L283:L288"/>
    <mergeCell ref="M283:M288"/>
    <mergeCell ref="M301:M306"/>
    <mergeCell ref="M151:M156"/>
    <mergeCell ref="L133:L138"/>
    <mergeCell ref="A34:A39"/>
    <mergeCell ref="B34:B39"/>
    <mergeCell ref="M22:M33"/>
    <mergeCell ref="L22:L27"/>
    <mergeCell ref="A22:A27"/>
    <mergeCell ref="B22:B27"/>
    <mergeCell ref="M34:M45"/>
    <mergeCell ref="A28:A33"/>
    <mergeCell ref="L28:L33"/>
    <mergeCell ref="L34:L39"/>
    <mergeCell ref="B53:B58"/>
    <mergeCell ref="A65:A70"/>
    <mergeCell ref="B65:B70"/>
    <mergeCell ref="B59:B64"/>
    <mergeCell ref="A59:A64"/>
    <mergeCell ref="B28:B33"/>
    <mergeCell ref="A239:A244"/>
    <mergeCell ref="A271:A276"/>
    <mergeCell ref="B247:C252"/>
    <mergeCell ref="A247:A252"/>
    <mergeCell ref="B253:C258"/>
    <mergeCell ref="A246:T246"/>
    <mergeCell ref="M109:M114"/>
    <mergeCell ref="L109:L114"/>
    <mergeCell ref="A53:A58"/>
    <mergeCell ref="M145:M150"/>
    <mergeCell ref="M187:M192"/>
    <mergeCell ref="M193:M198"/>
    <mergeCell ref="N53:N58"/>
    <mergeCell ref="N59:N64"/>
    <mergeCell ref="M65:M70"/>
    <mergeCell ref="M71:M76"/>
    <mergeCell ref="M53:M58"/>
    <mergeCell ref="M139:M144"/>
    <mergeCell ref="M181:M186"/>
    <mergeCell ref="M271:M276"/>
    <mergeCell ref="C295:C300"/>
    <mergeCell ref="M289:M294"/>
    <mergeCell ref="L289:L294"/>
    <mergeCell ref="N295:N300"/>
    <mergeCell ref="M157:M162"/>
    <mergeCell ref="N218:N223"/>
    <mergeCell ref="M239:M244"/>
    <mergeCell ref="M169:M174"/>
    <mergeCell ref="M218:M223"/>
    <mergeCell ref="N212:N217"/>
    <mergeCell ref="M199:M204"/>
    <mergeCell ref="M163:M168"/>
    <mergeCell ref="A205:T205"/>
    <mergeCell ref="M175:M180"/>
    <mergeCell ref="A206:A211"/>
    <mergeCell ref="M206:M211"/>
    <mergeCell ref="A212:A217"/>
    <mergeCell ref="B212:B217"/>
    <mergeCell ref="A181:A186"/>
    <mergeCell ref="B181:B186"/>
    <mergeCell ref="C181:C186"/>
    <mergeCell ref="L181:L186"/>
    <mergeCell ref="A175:A180"/>
    <mergeCell ref="N1:T2"/>
    <mergeCell ref="B96:B101"/>
    <mergeCell ref="C96:C101"/>
    <mergeCell ref="L96:L101"/>
    <mergeCell ref="M59:M64"/>
    <mergeCell ref="L47:L52"/>
    <mergeCell ref="A46:T46"/>
    <mergeCell ref="A40:A45"/>
    <mergeCell ref="B40:B45"/>
    <mergeCell ref="A47:A52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60" r:id="rId3"/>
  <headerFooter alignWithMargins="0">
    <oddFooter>&amp;L
План развития моногорода&amp;R&amp;P</oddFooter>
  </headerFooter>
  <rowBreaks count="14" manualBreakCount="14">
    <brk id="45" max="19" man="1"/>
    <brk id="88" max="19" man="1"/>
    <brk id="132" max="19" man="1"/>
    <brk id="174" max="19" man="1"/>
    <brk id="217" max="19" man="1"/>
    <brk id="282" max="19" man="1"/>
    <brk id="324" max="19" man="1"/>
    <brk id="366" max="19" man="1"/>
    <brk id="423" max="19" man="1"/>
    <brk id="465" max="19" man="1"/>
    <brk id="507" max="19" man="1"/>
    <brk id="551" max="19" man="1"/>
    <brk id="605" max="19" man="1"/>
    <brk id="61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Саянска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Еремеева</dc:creator>
  <cp:keywords/>
  <dc:description/>
  <cp:lastModifiedBy>user</cp:lastModifiedBy>
  <cp:lastPrinted>2010-09-01T06:48:44Z</cp:lastPrinted>
  <dcterms:created xsi:type="dcterms:W3CDTF">2010-04-28T06:35:21Z</dcterms:created>
  <dcterms:modified xsi:type="dcterms:W3CDTF">2010-09-02T06:59:36Z</dcterms:modified>
  <cp:category/>
  <cp:version/>
  <cp:contentType/>
  <cp:contentStatus/>
</cp:coreProperties>
</file>