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52" i="3"/>
  <c r="D52"/>
  <c r="C8"/>
  <c r="D8"/>
  <c r="C9"/>
  <c r="D9"/>
  <c r="D10"/>
  <c r="D11"/>
  <c r="C11"/>
  <c r="E52"/>
  <c r="E41" i="4"/>
  <c r="D36" i="3"/>
  <c r="D35"/>
  <c r="C18" i="4"/>
  <c r="D18"/>
  <c r="D23" i="3"/>
  <c r="C23"/>
  <c r="E26"/>
  <c r="C36"/>
  <c r="C35"/>
  <c r="E35" l="1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D42" s="1"/>
  <c r="C6"/>
  <c r="C42" s="1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D130" i="4"/>
  <c r="C130"/>
  <c r="E42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C21" i="3" l="1"/>
  <c r="C53" s="1"/>
  <c r="E46"/>
  <c r="E45"/>
  <c r="E37"/>
  <c r="D6"/>
  <c r="E7"/>
  <c r="D12"/>
  <c r="E12" s="1"/>
  <c r="E13"/>
  <c r="D21"/>
  <c r="D53" s="1"/>
  <c r="E28"/>
  <c r="E53" l="1"/>
  <c r="E21"/>
  <c r="E6"/>
</calcChain>
</file>

<file path=xl/sharedStrings.xml><?xml version="1.0" encoding="utf-8"?>
<sst xmlns="http://schemas.openxmlformats.org/spreadsheetml/2006/main" count="178" uniqueCount="104">
  <si>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</si>
  <si>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</si>
  <si>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</si>
  <si>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</si>
  <si>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</si>
  <si>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</si>
  <si>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</si>
  <si>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</si>
  <si>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</si>
  <si>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</si>
  <si>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</si>
  <si>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</si>
  <si>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</si>
  <si>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</si>
  <si>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</si>
  <si>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</si>
  <si>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</si>
  <si>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</si>
  <si>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</si>
  <si>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</si>
  <si>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</si>
  <si>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</si>
  <si>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</si>
  <si>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</si>
  <si>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</si>
  <si>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</si>
  <si>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</si>
  <si>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</si>
  <si>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</si>
  <si>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</si>
  <si>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</si>
  <si>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</si>
  <si>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</si>
  <si>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</si>
  <si>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</si>
  <si>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</si>
  <si>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</si>
  <si>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</si>
  <si>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</si>
  <si>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</si>
  <si>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</si>
  <si>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</si>
  <si>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</si>
  <si>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</si>
  <si>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</si>
  <si>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</si>
  <si>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</si>
  <si>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</si>
  <si>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</si>
  <si>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</si>
  <si>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</si>
  <si>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</si>
  <si>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</si>
  <si>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</si>
  <si>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</si>
  <si>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</si>
  <si>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</si>
  <si>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</si>
  <si>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</si>
  <si>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</si>
  <si>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</si>
  <si>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</si>
  <si>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</si>
  <si>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</si>
  <si>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</si>
  <si>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</si>
  <si>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</si>
  <si>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</si>
  <si>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</si>
  <si>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</si>
  <si>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</si>
  <si>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</si>
  <si>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</si>
  <si>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</si>
  <si>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</si>
  <si>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</si>
  <si>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</si>
  <si>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</si>
  <si>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</si>
  <si>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</si>
  <si>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</si>
  <si>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</si>
  <si>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</si>
  <si>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</si>
  <si>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</si>
  <si>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</si>
  <si>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</si>
  <si>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</si>
  <si>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</si>
  <si>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</si>
  <si>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</si>
  <si>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</si>
  <si>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</si>
  <si>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</si>
  <si>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</si>
  <si>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</si>
  <si>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</si>
  <si>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</si>
  <si>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</si>
  <si>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</si>
  <si>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</si>
  <si>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</si>
  <si>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Информация об исполнении муниципальных программ и подпрограмм городского округа г. Саянск на 01.10.2017г.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</si>
  <si>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01.10.2017г.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</si>
</sst>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zoomScaleNormal="100" zoomScaleSheetLayoutView="130" workbookViewId="0">
      <selection activeCell="B16" sqref="B16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102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597490</v>
      </c>
      <c r="D6" s="4">
        <f>D7+D8+D9+D10</f>
        <v>444006</v>
      </c>
      <c r="E6" s="4">
        <f>D6/C6*100</f>
        <v>74.311871328390438</v>
      </c>
    </row>
    <row r="7" spans="1:5" ht="14.4" outlineLevel="1">
      <c r="A7" s="6" t="s">
        <v>6</v>
      </c>
      <c r="B7" s="7" t="s">
        <v>24</v>
      </c>
      <c r="C7" s="2">
        <v>249353</v>
      </c>
      <c r="D7" s="2">
        <v>184514</v>
      </c>
      <c r="E7" s="2">
        <f>D7/C7*100</f>
        <v>73.997104506462733</v>
      </c>
    </row>
    <row r="8" spans="1:5" ht="14.4" outlineLevel="1">
      <c r="A8" s="6" t="s">
        <v>7</v>
      </c>
      <c r="B8" s="7" t="s">
        <v>25</v>
      </c>
      <c r="C8" s="2">
        <v>287007</v>
      </c>
      <c r="D8" s="2">
        <v>217190</v>
      </c>
      <c r="E8" s="2">
        <f t="shared" ref="E8:E10" si="0">D8/C8*100</f>
        <v>75.674112478092866</v>
      </c>
    </row>
    <row r="9" spans="1:5" ht="14.4" outlineLevel="1">
      <c r="A9" s="6" t="s">
        <v>8</v>
      </c>
      <c r="B9" s="7" t="s">
        <v>26</v>
      </c>
      <c r="C9" s="2">
        <v>28127</v>
      </c>
      <c r="D9" s="2">
        <v>18857</v>
      </c>
      <c r="E9" s="2">
        <f t="shared" si="0"/>
        <v>67.042343655562277</v>
      </c>
    </row>
    <row r="10" spans="1:5" ht="28.8" outlineLevel="1">
      <c r="A10" s="6" t="s">
        <v>27</v>
      </c>
      <c r="B10" s="7" t="s">
        <v>28</v>
      </c>
      <c r="C10" s="2">
        <v>33003</v>
      </c>
      <c r="D10" s="2">
        <v>23445</v>
      </c>
      <c r="E10" s="2">
        <f t="shared" si="0"/>
        <v>71.038996454867743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77361</v>
      </c>
      <c r="D11" s="4">
        <f>D12+D13+D14+D15+D16+D17</f>
        <v>52080</v>
      </c>
      <c r="E11" s="4">
        <f>D11/C11*100</f>
        <v>67.320743010043813</v>
      </c>
    </row>
    <row r="12" spans="1:5" ht="14.4" outlineLevel="1">
      <c r="A12" s="6" t="s">
        <v>10</v>
      </c>
      <c r="B12" s="7" t="s">
        <v>30</v>
      </c>
      <c r="C12" s="2">
        <v>26806</v>
      </c>
      <c r="D12" s="2">
        <v>18005</v>
      </c>
      <c r="E12" s="2">
        <f>D12/C12*100</f>
        <v>67.167798254122218</v>
      </c>
    </row>
    <row r="13" spans="1:5" ht="14.4" outlineLevel="1">
      <c r="A13" s="6" t="s">
        <v>11</v>
      </c>
      <c r="B13" s="7" t="s">
        <v>31</v>
      </c>
      <c r="C13" s="2">
        <v>15698</v>
      </c>
      <c r="D13" s="2">
        <v>11018</v>
      </c>
      <c r="E13" s="2">
        <f t="shared" ref="E13:E19" si="1">D13/C13*100</f>
        <v>70.18728500445917</v>
      </c>
    </row>
    <row r="14" spans="1:5" ht="14.4" outlineLevel="1">
      <c r="A14" s="6" t="s">
        <v>12</v>
      </c>
      <c r="B14" s="7" t="s">
        <v>32</v>
      </c>
      <c r="C14" s="2">
        <v>13730</v>
      </c>
      <c r="D14" s="2">
        <v>9231</v>
      </c>
      <c r="E14" s="2">
        <f t="shared" si="1"/>
        <v>67.232337946103428</v>
      </c>
    </row>
    <row r="15" spans="1:5" ht="14.4" outlineLevel="1">
      <c r="A15" s="6" t="s">
        <v>13</v>
      </c>
      <c r="B15" s="7" t="s">
        <v>33</v>
      </c>
      <c r="C15" s="2">
        <v>18459</v>
      </c>
      <c r="D15" s="2">
        <v>13261</v>
      </c>
      <c r="E15" s="2">
        <f t="shared" si="1"/>
        <v>71.840294707188903</v>
      </c>
    </row>
    <row r="16" spans="1:5" ht="39" customHeight="1" outlineLevel="1">
      <c r="A16" s="6" t="s">
        <v>14</v>
      </c>
      <c r="B16" s="7" t="s">
        <v>34</v>
      </c>
      <c r="C16" s="2">
        <v>2564</v>
      </c>
      <c r="D16" s="2">
        <v>501</v>
      </c>
      <c r="E16" s="2">
        <f t="shared" si="1"/>
        <v>19.539781591263651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64</v>
      </c>
      <c r="E17" s="2">
        <f t="shared" si="1"/>
        <v>61.53846153846154</v>
      </c>
    </row>
    <row r="18" spans="1:5" ht="28.8" outlineLevel="1">
      <c r="A18" s="12" t="s">
        <v>16</v>
      </c>
      <c r="B18" s="13" t="s">
        <v>36</v>
      </c>
      <c r="C18" s="4">
        <f>C19</f>
        <v>35250</v>
      </c>
      <c r="D18" s="4">
        <f>D19</f>
        <v>22767</v>
      </c>
      <c r="E18" s="4">
        <f>D18/C18*100</f>
        <v>64.587234042553192</v>
      </c>
    </row>
    <row r="19" spans="1:5" ht="28.8" outlineLevel="1">
      <c r="A19" s="6" t="s">
        <v>17</v>
      </c>
      <c r="B19" s="7" t="s">
        <v>37</v>
      </c>
      <c r="C19" s="2">
        <v>35250</v>
      </c>
      <c r="D19" s="2">
        <v>22767</v>
      </c>
      <c r="E19" s="2">
        <f t="shared" si="1"/>
        <v>64.587234042553192</v>
      </c>
    </row>
    <row r="20" spans="1:5" ht="28.8" outlineLevel="1">
      <c r="A20" s="12" t="s">
        <v>18</v>
      </c>
      <c r="B20" s="13" t="s">
        <v>38</v>
      </c>
      <c r="C20" s="4">
        <v>12247</v>
      </c>
      <c r="D20" s="4">
        <v>8424</v>
      </c>
      <c r="E20" s="4">
        <f>D20/C20*100</f>
        <v>68.784192047031922</v>
      </c>
    </row>
    <row r="21" spans="1:5" s="14" customFormat="1" ht="43.2">
      <c r="A21" s="12" t="s">
        <v>39</v>
      </c>
      <c r="B21" s="13" t="s">
        <v>40</v>
      </c>
      <c r="C21" s="4">
        <f>C22+C23+C24</f>
        <v>68121</v>
      </c>
      <c r="D21" s="4">
        <f>D22+D23+D24</f>
        <v>38991</v>
      </c>
      <c r="E21" s="4">
        <f>D21/C21*100</f>
        <v>57.237856167701594</v>
      </c>
    </row>
    <row r="22" spans="1:5" ht="14.4" outlineLevel="1">
      <c r="A22" s="6" t="s">
        <v>19</v>
      </c>
      <c r="B22" s="7" t="s">
        <v>41</v>
      </c>
      <c r="C22" s="2">
        <v>30841</v>
      </c>
      <c r="D22" s="2">
        <v>18465</v>
      </c>
      <c r="E22" s="2">
        <f t="shared" ref="E22:E24" si="2">D22/C22*100</f>
        <v>59.871599494179826</v>
      </c>
    </row>
    <row r="23" spans="1:5" ht="28.8" outlineLevel="1">
      <c r="A23" s="6" t="s">
        <v>20</v>
      </c>
      <c r="B23" s="7" t="s">
        <v>42</v>
      </c>
      <c r="C23" s="2">
        <v>37068</v>
      </c>
      <c r="D23" s="2">
        <v>20314</v>
      </c>
      <c r="E23" s="2">
        <f t="shared" si="2"/>
        <v>54.801985540088481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28.8" outlineLevel="1">
      <c r="A25" s="12" t="s">
        <v>44</v>
      </c>
      <c r="B25" s="13" t="s">
        <v>45</v>
      </c>
      <c r="C25" s="4">
        <v>3073</v>
      </c>
      <c r="D25" s="4">
        <v>2779</v>
      </c>
      <c r="E25" s="4">
        <f>D25/C25*100</f>
        <v>90.432801822323455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152</v>
      </c>
      <c r="E26" s="4">
        <f>D26/C26*100</f>
        <v>66.960352422907491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94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93</v>
      </c>
      <c r="B29" s="7" t="s">
        <v>83</v>
      </c>
      <c r="C29" s="2">
        <v>152</v>
      </c>
      <c r="D29" s="2">
        <v>152</v>
      </c>
      <c r="E29" s="2">
        <f t="shared" si="3"/>
        <v>100</v>
      </c>
    </row>
    <row r="30" spans="1:5" ht="43.2" outlineLevel="1">
      <c r="A30" s="12" t="s">
        <v>67</v>
      </c>
      <c r="B30" s="13" t="s">
        <v>51</v>
      </c>
      <c r="C30" s="4">
        <v>1958</v>
      </c>
      <c r="D30" s="4">
        <v>1038</v>
      </c>
      <c r="E30" s="4">
        <f>D30/C30*100</f>
        <v>53.013278855975486</v>
      </c>
    </row>
    <row r="31" spans="1:5" s="14" customFormat="1" ht="28.8">
      <c r="A31" s="12" t="s">
        <v>50</v>
      </c>
      <c r="B31" s="13" t="s">
        <v>53</v>
      </c>
      <c r="C31" s="4">
        <v>25275</v>
      </c>
      <c r="D31" s="4">
        <v>13945</v>
      </c>
      <c r="E31" s="4">
        <f>D31/C31*100</f>
        <v>55.173095944609294</v>
      </c>
    </row>
    <row r="32" spans="1:5" ht="43.2" outlineLevel="1">
      <c r="A32" s="28" t="s">
        <v>68</v>
      </c>
      <c r="B32" s="29" t="s">
        <v>73</v>
      </c>
      <c r="C32" s="30">
        <f>C35+C34+C33</f>
        <v>26689</v>
      </c>
      <c r="D32" s="30">
        <f>D35+D34+D33</f>
        <v>18005</v>
      </c>
      <c r="E32" s="4">
        <f>D32/C32*100</f>
        <v>67.462250365319036</v>
      </c>
    </row>
    <row r="33" spans="1:8" ht="43.2" hidden="1" outlineLevel="1">
      <c r="A33" s="16" t="s">
        <v>69</v>
      </c>
      <c r="B33" s="7" t="s">
        <v>87</v>
      </c>
      <c r="C33" s="31">
        <v>0</v>
      </c>
      <c r="D33" s="31">
        <v>0</v>
      </c>
      <c r="E33" s="2" t="e">
        <f t="shared" ref="E33:E41" si="4">D33/C33*100</f>
        <v>#DIV/0!</v>
      </c>
    </row>
    <row r="34" spans="1:8" ht="28.8" outlineLevel="1">
      <c r="A34" s="16" t="s">
        <v>84</v>
      </c>
      <c r="B34" s="7" t="s">
        <v>85</v>
      </c>
      <c r="C34" s="31">
        <v>948</v>
      </c>
      <c r="D34" s="31">
        <v>485</v>
      </c>
      <c r="E34" s="2">
        <f t="shared" si="4"/>
        <v>51.160337552742618</v>
      </c>
    </row>
    <row r="35" spans="1:8" ht="43.2" outlineLevel="1">
      <c r="A35" s="6" t="s">
        <v>86</v>
      </c>
      <c r="B35" s="7" t="s">
        <v>55</v>
      </c>
      <c r="C35" s="2">
        <v>25741</v>
      </c>
      <c r="D35" s="2">
        <v>17520</v>
      </c>
      <c r="E35" s="2">
        <f t="shared" si="4"/>
        <v>68.06262382968805</v>
      </c>
    </row>
    <row r="36" spans="1:8" s="14" customFormat="1" ht="43.2">
      <c r="A36" s="12" t="s">
        <v>22</v>
      </c>
      <c r="B36" s="13" t="s">
        <v>58</v>
      </c>
      <c r="C36" s="4">
        <f>C37+C38+C39</f>
        <v>90409</v>
      </c>
      <c r="D36" s="4">
        <f>D37+D38+D39</f>
        <v>77365</v>
      </c>
      <c r="E36" s="4">
        <f>D36/C36*100</f>
        <v>85.572232852923932</v>
      </c>
    </row>
    <row r="37" spans="1:8" ht="43.2" outlineLevel="1">
      <c r="A37" s="6" t="s">
        <v>70</v>
      </c>
      <c r="B37" s="7" t="s">
        <v>56</v>
      </c>
      <c r="C37" s="2">
        <v>71857</v>
      </c>
      <c r="D37" s="2">
        <v>65370</v>
      </c>
      <c r="E37" s="2">
        <f t="shared" si="4"/>
        <v>90.972347857550417</v>
      </c>
    </row>
    <row r="38" spans="1:8" ht="28.8" outlineLevel="1">
      <c r="A38" s="6" t="s">
        <v>71</v>
      </c>
      <c r="B38" s="7" t="s">
        <v>59</v>
      </c>
      <c r="C38" s="2">
        <v>849</v>
      </c>
      <c r="D38" s="2">
        <v>343</v>
      </c>
      <c r="E38" s="2">
        <f t="shared" si="4"/>
        <v>40.400471142520608</v>
      </c>
    </row>
    <row r="39" spans="1:8" ht="28.8" outlineLevel="1">
      <c r="A39" s="6" t="s">
        <v>72</v>
      </c>
      <c r="B39" s="7" t="s">
        <v>57</v>
      </c>
      <c r="C39" s="2">
        <v>17703</v>
      </c>
      <c r="D39" s="2">
        <v>11652</v>
      </c>
      <c r="E39" s="2">
        <f t="shared" si="4"/>
        <v>65.81935265209286</v>
      </c>
    </row>
    <row r="40" spans="1:8" ht="43.2" outlineLevel="1">
      <c r="A40" s="12" t="s">
        <v>90</v>
      </c>
      <c r="B40" s="13" t="s">
        <v>91</v>
      </c>
      <c r="C40" s="4">
        <v>11364</v>
      </c>
      <c r="D40" s="4">
        <v>11364</v>
      </c>
      <c r="E40" s="4">
        <f t="shared" si="4"/>
        <v>100</v>
      </c>
    </row>
    <row r="41" spans="1:8" ht="43.2" outlineLevel="1">
      <c r="A41" s="12" t="s">
        <v>98</v>
      </c>
      <c r="B41" s="13" t="s">
        <v>99</v>
      </c>
      <c r="C41" s="4">
        <v>14161</v>
      </c>
      <c r="D41" s="4">
        <v>4532</v>
      </c>
      <c r="E41" s="4">
        <f t="shared" si="4"/>
        <v>32.003389591130571</v>
      </c>
    </row>
    <row r="42" spans="1:8" ht="14.4" outlineLevel="1">
      <c r="A42" s="6"/>
      <c r="B42" s="13" t="s">
        <v>60</v>
      </c>
      <c r="C42" s="4">
        <f>C6+C11+C18+C20+C21+C25+C26+C30+C31+C32+C36+C40+C41</f>
        <v>963625</v>
      </c>
      <c r="D42" s="4">
        <f>D6+D11+D18+D20+D21+D25+D26+D30+D31+D32+D36+D40+D41</f>
        <v>695448</v>
      </c>
      <c r="E42" s="4">
        <f>D42/C42*100</f>
        <v>72.169983136593601</v>
      </c>
    </row>
    <row r="43" spans="1:8" ht="14.4" outlineLevel="1">
      <c r="A43" s="6"/>
      <c r="B43" s="7" t="s">
        <v>61</v>
      </c>
      <c r="C43" s="2">
        <v>479023</v>
      </c>
      <c r="D43" s="2">
        <v>316115</v>
      </c>
      <c r="E43" s="2">
        <f>D43/C43*100</f>
        <v>65.99161209378255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>
      <c r="A45" s="50" t="s">
        <v>100</v>
      </c>
      <c r="B45" s="50"/>
      <c r="C45" s="50"/>
      <c r="D45" s="50"/>
      <c r="E45" s="50"/>
      <c r="F45" s="40"/>
      <c r="G45" s="40"/>
      <c r="H45" s="40"/>
    </row>
    <row r="46" spans="1:8" ht="15.85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2" customHeight="1"/>
    <row r="132" spans="1:5" ht="16.149999999999999" customHeight="1">
      <c r="E132" s="37"/>
    </row>
    <row r="133" spans="1:5" ht="15.05" customHeight="1">
      <c r="A133" s="8" t="s">
        <v>97</v>
      </c>
      <c r="E133" s="38"/>
    </row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topLeftCell="A46" zoomScaleNormal="100" zoomScaleSheetLayoutView="70" workbookViewId="0">
      <selection activeCell="C143" sqref="C143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103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597490</v>
      </c>
      <c r="D6" s="3">
        <f>D7</f>
        <v>444006</v>
      </c>
      <c r="E6" s="3">
        <f>D6/C6*100</f>
        <v>74.311871328390438</v>
      </c>
    </row>
    <row r="7" spans="1:6" s="14" customFormat="1" ht="28.8">
      <c r="A7" s="12">
        <v>1</v>
      </c>
      <c r="B7" s="13" t="s">
        <v>23</v>
      </c>
      <c r="C7" s="4">
        <f>SUM(C8:C11)</f>
        <v>597490</v>
      </c>
      <c r="D7" s="4">
        <f>SUM(D8:D11)</f>
        <v>444006</v>
      </c>
      <c r="E7" s="4">
        <f>D7/C7*100</f>
        <v>74.311871328390438</v>
      </c>
    </row>
    <row r="8" spans="1:6" ht="14.4" outlineLevel="1">
      <c r="A8" s="6" t="s">
        <v>6</v>
      </c>
      <c r="B8" s="7" t="s">
        <v>24</v>
      </c>
      <c r="C8" s="2">
        <f>'Бюджет (2)'!C7</f>
        <v>249353</v>
      </c>
      <c r="D8" s="2">
        <f>'Бюджет (2)'!D7</f>
        <v>184514</v>
      </c>
      <c r="E8" s="2">
        <f>D8/C8*100</f>
        <v>73.997104506462733</v>
      </c>
    </row>
    <row r="9" spans="1:6" ht="14.4" outlineLevel="1">
      <c r="A9" s="6" t="s">
        <v>7</v>
      </c>
      <c r="B9" s="7" t="s">
        <v>25</v>
      </c>
      <c r="C9" s="2">
        <f>'Бюджет (2)'!C8</f>
        <v>287007</v>
      </c>
      <c r="D9" s="2">
        <f>'Бюджет (2)'!D8</f>
        <v>217190</v>
      </c>
      <c r="E9" s="2">
        <f t="shared" ref="E9:E11" si="0">D9/C9*100</f>
        <v>75.674112478092866</v>
      </c>
    </row>
    <row r="10" spans="1:6" ht="14.4" outlineLevel="1">
      <c r="A10" s="6" t="s">
        <v>8</v>
      </c>
      <c r="B10" s="7" t="s">
        <v>26</v>
      </c>
      <c r="C10" s="2">
        <f>'Бюджет (2)'!C9</f>
        <v>28127</v>
      </c>
      <c r="D10" s="2">
        <f>'Бюджет (2)'!D9</f>
        <v>18857</v>
      </c>
      <c r="E10" s="2">
        <f t="shared" si="0"/>
        <v>67.042343655562277</v>
      </c>
    </row>
    <row r="11" spans="1:6" ht="28.8" outlineLevel="1">
      <c r="A11" s="6" t="s">
        <v>27</v>
      </c>
      <c r="B11" s="7" t="s">
        <v>28</v>
      </c>
      <c r="C11" s="2">
        <f>'Бюджет (2)'!C10</f>
        <v>33003</v>
      </c>
      <c r="D11" s="2">
        <f>'Бюджет (2)'!D10</f>
        <v>23445</v>
      </c>
      <c r="E11" s="2">
        <f t="shared" si="0"/>
        <v>71.038996454867743</v>
      </c>
    </row>
    <row r="12" spans="1:6" ht="28.8" outlineLevel="1">
      <c r="A12" s="6"/>
      <c r="B12" s="11" t="s">
        <v>63</v>
      </c>
      <c r="C12" s="3">
        <f>C13</f>
        <v>77361</v>
      </c>
      <c r="D12" s="3">
        <f>D13</f>
        <v>52080</v>
      </c>
      <c r="E12" s="3">
        <f>D12/C12*100</f>
        <v>67.320743010043813</v>
      </c>
    </row>
    <row r="13" spans="1:6" s="14" customFormat="1" ht="14.4">
      <c r="A13" s="12" t="s">
        <v>9</v>
      </c>
      <c r="B13" s="13" t="s">
        <v>29</v>
      </c>
      <c r="C13" s="4">
        <f>SUM(C14:C19)</f>
        <v>77361</v>
      </c>
      <c r="D13" s="4">
        <f>SUM(D14:D19)</f>
        <v>52080</v>
      </c>
      <c r="E13" s="4">
        <f>D13/C13*100</f>
        <v>67.320743010043813</v>
      </c>
    </row>
    <row r="14" spans="1:6" ht="14.4" outlineLevel="1">
      <c r="A14" s="6" t="s">
        <v>10</v>
      </c>
      <c r="B14" s="7" t="s">
        <v>30</v>
      </c>
      <c r="C14" s="2">
        <f>'Бюджет (2)'!C12</f>
        <v>26806</v>
      </c>
      <c r="D14" s="2">
        <f>'Бюджет (2)'!D12</f>
        <v>18005</v>
      </c>
      <c r="E14" s="2">
        <f t="shared" ref="E14:E19" si="1">D14/C14*100</f>
        <v>67.167798254122218</v>
      </c>
    </row>
    <row r="15" spans="1:6" ht="14.4" outlineLevel="1">
      <c r="A15" s="6" t="s">
        <v>11</v>
      </c>
      <c r="B15" s="7" t="s">
        <v>31</v>
      </c>
      <c r="C15" s="2">
        <f>'Бюджет (2)'!C13</f>
        <v>15698</v>
      </c>
      <c r="D15" s="2">
        <f>'Бюджет (2)'!D13</f>
        <v>11018</v>
      </c>
      <c r="E15" s="2">
        <f t="shared" si="1"/>
        <v>70.18728500445917</v>
      </c>
    </row>
    <row r="16" spans="1:6" ht="14.4" outlineLevel="1">
      <c r="A16" s="6" t="s">
        <v>12</v>
      </c>
      <c r="B16" s="7" t="s">
        <v>32</v>
      </c>
      <c r="C16" s="2">
        <f>'Бюджет (2)'!C14</f>
        <v>13730</v>
      </c>
      <c r="D16" s="2">
        <f>'Бюджет (2)'!D14</f>
        <v>9231</v>
      </c>
      <c r="E16" s="2">
        <f t="shared" si="1"/>
        <v>67.232337946103428</v>
      </c>
    </row>
    <row r="17" spans="1:5" ht="14.4" outlineLevel="1">
      <c r="A17" s="6" t="s">
        <v>13</v>
      </c>
      <c r="B17" s="7" t="s">
        <v>33</v>
      </c>
      <c r="C17" s="2">
        <f>'Бюджет (2)'!C15</f>
        <v>18459</v>
      </c>
      <c r="D17" s="2">
        <f>'Бюджет (2)'!D15</f>
        <v>13261</v>
      </c>
      <c r="E17" s="2">
        <f t="shared" si="1"/>
        <v>71.840294707188903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2564</v>
      </c>
      <c r="D18" s="2">
        <f>'Бюджет (2)'!D16</f>
        <v>501</v>
      </c>
      <c r="E18" s="2">
        <f t="shared" si="1"/>
        <v>19.539781591263651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64</v>
      </c>
      <c r="E19" s="2">
        <f t="shared" si="1"/>
        <v>61.53846153846154</v>
      </c>
    </row>
    <row r="20" spans="1:5" ht="28.8" outlineLevel="1">
      <c r="A20" s="6"/>
      <c r="B20" s="11" t="s">
        <v>62</v>
      </c>
      <c r="C20" s="3">
        <f>C24</f>
        <v>5916</v>
      </c>
      <c r="D20" s="3">
        <f>D24</f>
        <v>2285</v>
      </c>
      <c r="E20" s="3">
        <f t="shared" ref="E20:E29" si="2">D20/C20*100</f>
        <v>38.624070317782284</v>
      </c>
    </row>
    <row r="21" spans="1:5" ht="14.4" outlineLevel="1">
      <c r="A21" s="6"/>
      <c r="B21" s="11" t="s">
        <v>64</v>
      </c>
      <c r="C21" s="3">
        <f>C25+C27+C28+C32+C33+C37+C42</f>
        <v>204823</v>
      </c>
      <c r="D21" s="3">
        <f>D25+D27+D28+D32+D33+D37+D42</f>
        <v>149231</v>
      </c>
      <c r="E21" s="3">
        <f t="shared" si="2"/>
        <v>72.858516865781681</v>
      </c>
    </row>
    <row r="22" spans="1:5" ht="28.8" outlineLevel="1">
      <c r="A22" s="12" t="s">
        <v>16</v>
      </c>
      <c r="B22" s="13" t="s">
        <v>36</v>
      </c>
      <c r="C22" s="4">
        <f>C23</f>
        <v>35250</v>
      </c>
      <c r="D22" s="4">
        <f>D23</f>
        <v>22767</v>
      </c>
      <c r="E22" s="15">
        <f t="shared" si="2"/>
        <v>64.587234042553192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35250</v>
      </c>
      <c r="D23" s="39">
        <f>D24+D25+D26</f>
        <v>22767</v>
      </c>
      <c r="E23" s="2">
        <f t="shared" si="2"/>
        <v>64.587234042553192</v>
      </c>
    </row>
    <row r="24" spans="1:5" ht="31.3" customHeight="1" outlineLevel="1">
      <c r="A24" s="6" t="s">
        <v>78</v>
      </c>
      <c r="B24" s="7" t="s">
        <v>80</v>
      </c>
      <c r="C24" s="39">
        <v>5916</v>
      </c>
      <c r="D24" s="39">
        <v>2285</v>
      </c>
      <c r="E24" s="2">
        <f t="shared" si="2"/>
        <v>38.624070317782284</v>
      </c>
    </row>
    <row r="25" spans="1:5" ht="31.95" customHeight="1" outlineLevel="1">
      <c r="A25" s="6" t="s">
        <v>79</v>
      </c>
      <c r="B25" s="7" t="s">
        <v>81</v>
      </c>
      <c r="C25" s="39">
        <v>28788</v>
      </c>
      <c r="D25" s="39">
        <v>20482</v>
      </c>
      <c r="E25" s="2">
        <f t="shared" si="2"/>
        <v>71.147700430735028</v>
      </c>
    </row>
    <row r="26" spans="1:5" ht="31.95" customHeight="1" outlineLevel="1">
      <c r="A26" s="6" t="s">
        <v>95</v>
      </c>
      <c r="B26" s="7" t="s">
        <v>96</v>
      </c>
      <c r="C26" s="39">
        <v>546</v>
      </c>
      <c r="D26" s="39">
        <v>0</v>
      </c>
      <c r="E26" s="2">
        <f t="shared" si="2"/>
        <v>0</v>
      </c>
    </row>
    <row r="27" spans="1:5" ht="28.8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8424</v>
      </c>
      <c r="E27" s="4">
        <f t="shared" si="2"/>
        <v>68.784192047031922</v>
      </c>
    </row>
    <row r="28" spans="1:5" s="14" customFormat="1" ht="28.8">
      <c r="A28" s="12" t="s">
        <v>39</v>
      </c>
      <c r="B28" s="13" t="s">
        <v>40</v>
      </c>
      <c r="C28" s="4">
        <f>SUM(C29:C31)</f>
        <v>68121</v>
      </c>
      <c r="D28" s="4">
        <f>SUM(D29:D31)</f>
        <v>38991</v>
      </c>
      <c r="E28" s="4">
        <f t="shared" si="2"/>
        <v>57.237856167701594</v>
      </c>
    </row>
    <row r="29" spans="1:5" ht="14.4" outlineLevel="1">
      <c r="A29" s="6" t="s">
        <v>19</v>
      </c>
      <c r="B29" s="7" t="s">
        <v>41</v>
      </c>
      <c r="C29" s="2">
        <f>'Бюджет (2)'!C22</f>
        <v>30841</v>
      </c>
      <c r="D29" s="2">
        <f>'Бюджет (2)'!D22</f>
        <v>18465</v>
      </c>
      <c r="E29" s="2">
        <f t="shared" si="2"/>
        <v>59.871599494179826</v>
      </c>
    </row>
    <row r="30" spans="1:5" ht="28.8" outlineLevel="1">
      <c r="A30" s="6" t="s">
        <v>20</v>
      </c>
      <c r="B30" s="7" t="s">
        <v>42</v>
      </c>
      <c r="C30" s="2">
        <f>'Бюджет (2)'!C23</f>
        <v>37068</v>
      </c>
      <c r="D30" s="2">
        <f>'Бюджет (2)'!D23</f>
        <v>20314</v>
      </c>
      <c r="E30" s="2">
        <f t="shared" ref="E30:E31" si="3">D30/C30*100</f>
        <v>54.801985540088481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8" outlineLevel="1">
      <c r="A32" s="12" t="s">
        <v>44</v>
      </c>
      <c r="B32" s="13" t="s">
        <v>45</v>
      </c>
      <c r="C32" s="4">
        <f>'Бюджет (2)'!C25</f>
        <v>3073</v>
      </c>
      <c r="D32" s="4">
        <f>'Бюджет (2)'!D25</f>
        <v>2779</v>
      </c>
      <c r="E32" s="4">
        <f t="shared" ref="E32:E38" si="4">D32/C32*100</f>
        <v>90.432801822323455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152</v>
      </c>
      <c r="E33" s="4">
        <f t="shared" si="4"/>
        <v>66.960352422907491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93</v>
      </c>
      <c r="B36" s="7" t="s">
        <v>83</v>
      </c>
      <c r="C36" s="2">
        <f>'Бюджет (2)'!C29</f>
        <v>152</v>
      </c>
      <c r="D36" s="2">
        <f>'Бюджет (2)'!D29</f>
        <v>152</v>
      </c>
      <c r="E36" s="2">
        <f t="shared" si="4"/>
        <v>100</v>
      </c>
    </row>
    <row r="37" spans="1:5" ht="43.2" outlineLevel="1">
      <c r="A37" s="12" t="s">
        <v>67</v>
      </c>
      <c r="B37" s="13" t="s">
        <v>58</v>
      </c>
      <c r="C37" s="4">
        <f>SUM(C38:C40)</f>
        <v>90409</v>
      </c>
      <c r="D37" s="4">
        <f>SUM(D38:D40)</f>
        <v>77365</v>
      </c>
      <c r="E37" s="4">
        <f t="shared" si="4"/>
        <v>85.572232852923932</v>
      </c>
    </row>
    <row r="38" spans="1:5" ht="43.2" outlineLevel="1">
      <c r="A38" s="6" t="s">
        <v>74</v>
      </c>
      <c r="B38" s="7" t="s">
        <v>56</v>
      </c>
      <c r="C38" s="2">
        <f>'Бюджет (2)'!C37</f>
        <v>71857</v>
      </c>
      <c r="D38" s="2">
        <f>'Бюджет (2)'!D37</f>
        <v>65370</v>
      </c>
      <c r="E38" s="2">
        <f t="shared" si="4"/>
        <v>90.972347857550417</v>
      </c>
    </row>
    <row r="39" spans="1:5" ht="28.8" outlineLevel="1">
      <c r="A39" s="6" t="s">
        <v>75</v>
      </c>
      <c r="B39" s="7" t="s">
        <v>59</v>
      </c>
      <c r="C39" s="2">
        <f>'Бюджет (2)'!C38</f>
        <v>849</v>
      </c>
      <c r="D39" s="2">
        <f>'Бюджет (2)'!D38</f>
        <v>343</v>
      </c>
      <c r="E39" s="2">
        <f t="shared" ref="E39:E40" si="5">D39/C39*100</f>
        <v>40.400471142520608</v>
      </c>
    </row>
    <row r="40" spans="1:5" ht="28.8" outlineLevel="1">
      <c r="A40" s="6" t="s">
        <v>76</v>
      </c>
      <c r="B40" s="7" t="s">
        <v>57</v>
      </c>
      <c r="C40" s="2">
        <f>'Бюджет (2)'!C39</f>
        <v>17703</v>
      </c>
      <c r="D40" s="2">
        <f>'Бюджет (2)'!D39</f>
        <v>11652</v>
      </c>
      <c r="E40" s="2">
        <f t="shared" si="5"/>
        <v>65.81935265209286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1958</v>
      </c>
      <c r="D42" s="4">
        <f>'Бюджет (2)'!D30</f>
        <v>1038</v>
      </c>
      <c r="E42" s="4">
        <f t="shared" ref="E42:E53" si="6">D42/C42*100</f>
        <v>53.013278855975486</v>
      </c>
    </row>
    <row r="43" spans="1:5" ht="28.8" outlineLevel="1">
      <c r="A43" s="12"/>
      <c r="B43" s="11" t="s">
        <v>65</v>
      </c>
      <c r="C43" s="3">
        <f>C44</f>
        <v>25275</v>
      </c>
      <c r="D43" s="3">
        <f>D44</f>
        <v>13945</v>
      </c>
      <c r="E43" s="3">
        <f t="shared" si="6"/>
        <v>55.173095944609294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25275</v>
      </c>
      <c r="D44" s="4">
        <f>'Бюджет (2)'!D31</f>
        <v>13945</v>
      </c>
      <c r="E44" s="4">
        <f t="shared" si="6"/>
        <v>55.173095944609294</v>
      </c>
    </row>
    <row r="45" spans="1:5" ht="28.8" outlineLevel="1">
      <c r="A45" s="6"/>
      <c r="B45" s="11" t="s">
        <v>66</v>
      </c>
      <c r="C45" s="3">
        <f>C46</f>
        <v>26689</v>
      </c>
      <c r="D45" s="3">
        <f>D46</f>
        <v>18005</v>
      </c>
      <c r="E45" s="3">
        <f t="shared" si="6"/>
        <v>67.462250365319036</v>
      </c>
    </row>
    <row r="46" spans="1:5" ht="43.2" outlineLevel="1">
      <c r="A46" s="12" t="s">
        <v>22</v>
      </c>
      <c r="B46" s="13" t="s">
        <v>54</v>
      </c>
      <c r="C46" s="4">
        <f>C49+C47+C48</f>
        <v>26689</v>
      </c>
      <c r="D46" s="4">
        <f>D49+D47+D48</f>
        <v>18005</v>
      </c>
      <c r="E46" s="4">
        <f t="shared" si="6"/>
        <v>67.462250365319036</v>
      </c>
    </row>
    <row r="47" spans="1:5" ht="28.8" hidden="1" outlineLevel="1">
      <c r="A47" s="16" t="s">
        <v>88</v>
      </c>
      <c r="B47" s="7" t="s">
        <v>87</v>
      </c>
      <c r="C47" s="2">
        <f>'Бюджет (2)'!C33</f>
        <v>0</v>
      </c>
      <c r="D47" s="2">
        <f>'Бюджет (2)'!D33</f>
        <v>0</v>
      </c>
      <c r="E47" s="2" t="e">
        <f t="shared" si="6"/>
        <v>#DIV/0!</v>
      </c>
    </row>
    <row r="48" spans="1:5" ht="28.8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485</v>
      </c>
      <c r="E48" s="2">
        <f t="shared" si="6"/>
        <v>51.160337552742618</v>
      </c>
    </row>
    <row r="49" spans="1:5" ht="28.8" outlineLevel="1">
      <c r="A49" s="6" t="s">
        <v>72</v>
      </c>
      <c r="B49" s="7" t="s">
        <v>55</v>
      </c>
      <c r="C49" s="2">
        <f>'Бюджет (2)'!C35</f>
        <v>25741</v>
      </c>
      <c r="D49" s="2">
        <f>'Бюджет (2)'!D35</f>
        <v>17520</v>
      </c>
      <c r="E49" s="2">
        <f t="shared" si="6"/>
        <v>68.06262382968805</v>
      </c>
    </row>
    <row r="50" spans="1:5" ht="43.2" outlineLevel="1">
      <c r="A50" s="12" t="s">
        <v>90</v>
      </c>
      <c r="B50" s="13" t="s">
        <v>91</v>
      </c>
      <c r="C50" s="4">
        <f>C51</f>
        <v>11364</v>
      </c>
      <c r="D50" s="4">
        <f>D51</f>
        <v>11364</v>
      </c>
      <c r="E50" s="4">
        <f t="shared" si="6"/>
        <v>100</v>
      </c>
    </row>
    <row r="51" spans="1:5" ht="28.8" outlineLevel="1">
      <c r="A51" s="12"/>
      <c r="B51" s="11" t="s">
        <v>66</v>
      </c>
      <c r="C51" s="2">
        <f>'Бюджет (2)'!C40</f>
        <v>11364</v>
      </c>
      <c r="D51" s="2">
        <f>'Бюджет (2)'!D40</f>
        <v>11364</v>
      </c>
      <c r="E51" s="2">
        <f t="shared" si="6"/>
        <v>100</v>
      </c>
    </row>
    <row r="52" spans="1:5" ht="28.8" outlineLevel="1">
      <c r="A52" s="12" t="s">
        <v>98</v>
      </c>
      <c r="B52" s="13" t="s">
        <v>99</v>
      </c>
      <c r="C52" s="4">
        <f>'Бюджет (2)'!C41</f>
        <v>14161</v>
      </c>
      <c r="D52" s="4">
        <f>'Бюджет (2)'!D41</f>
        <v>4532</v>
      </c>
      <c r="E52" s="4">
        <f t="shared" si="6"/>
        <v>32.003389591130571</v>
      </c>
    </row>
    <row r="53" spans="1:5" ht="14.4" outlineLevel="1">
      <c r="A53" s="6"/>
      <c r="B53" s="13" t="s">
        <v>60</v>
      </c>
      <c r="C53" s="4">
        <f>C6+C12+C20+C21+C43+C45+C50+C26+C52</f>
        <v>963625</v>
      </c>
      <c r="D53" s="4">
        <f>D6+D12+D20+D21+D43+D45+D50+D26+D52</f>
        <v>695448</v>
      </c>
      <c r="E53" s="4">
        <f t="shared" si="6"/>
        <v>72.169983136593601</v>
      </c>
    </row>
    <row r="54" spans="1:5" ht="14.4" outlineLevel="1">
      <c r="A54" s="17"/>
      <c r="B54" s="18"/>
      <c r="C54" s="19"/>
      <c r="D54" s="19"/>
      <c r="E54" s="19"/>
    </row>
    <row r="55" spans="1:5" s="14" customFormat="1" ht="22.55" customHeight="1">
      <c r="A55" s="20"/>
      <c r="B55" s="20"/>
      <c r="C55" s="20"/>
      <c r="D55" s="20"/>
      <c r="E55" s="20"/>
    </row>
    <row r="56" spans="1:5" s="14" customFormat="1" ht="15.65">
      <c r="A56" s="50" t="s">
        <v>101</v>
      </c>
      <c r="B56" s="50"/>
      <c r="C56" s="50"/>
      <c r="D56" s="50"/>
      <c r="E56" s="50"/>
    </row>
    <row r="58" spans="1:5" ht="15.85" customHeight="1" outlineLevel="1">
      <c r="A58" s="21"/>
      <c r="B58" s="21"/>
      <c r="C58" s="21"/>
      <c r="D58" s="21"/>
      <c r="E58" s="21"/>
    </row>
    <row r="59" spans="1:5" ht="14.4" hidden="1" outlineLevel="1">
      <c r="A59" s="44"/>
      <c r="B59" s="45"/>
      <c r="C59" s="45"/>
      <c r="D59" s="45"/>
      <c r="E59" s="46"/>
    </row>
    <row r="60" spans="1:5" ht="23.95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41.95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2.7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s="14" customFormat="1" ht="14.4" hidden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0.8" hidden="1" customHeight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s="14" customFormat="1" ht="14.4" hidden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23.95" hidden="1" customHeight="1" outlineLevel="1">
      <c r="A92" s="44"/>
      <c r="B92" s="45"/>
      <c r="C92" s="45"/>
      <c r="D92" s="45"/>
      <c r="E92" s="46"/>
    </row>
    <row r="93" spans="1:5" s="14" customFormat="1" ht="14.4" hidden="1">
      <c r="A93" s="44"/>
      <c r="B93" s="45"/>
      <c r="C93" s="45"/>
      <c r="D93" s="45"/>
      <c r="E93" s="46"/>
    </row>
    <row r="94" spans="1:5" ht="14.4" hidden="1" outlineLevel="1">
      <c r="A94" s="44"/>
      <c r="B94" s="45"/>
      <c r="C94" s="45"/>
      <c r="D94" s="45"/>
      <c r="E94" s="46"/>
    </row>
    <row r="95" spans="1:5" ht="12.7" hidden="1" customHeight="1" outlineLevel="1">
      <c r="A95" s="47"/>
      <c r="B95" s="48"/>
      <c r="C95" s="48"/>
      <c r="D95" s="48"/>
      <c r="E95" s="49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1.95" hidden="1" customHeight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s="14" customFormat="1" ht="14.4" hidden="1">
      <c r="A103" s="12"/>
      <c r="B103" s="13"/>
      <c r="C103" s="23"/>
      <c r="D103" s="23"/>
      <c r="E103" s="23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2.7" hidden="1" customHeight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6.45" hidden="1" customHeight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s="14" customFormat="1" ht="14.4" hidden="1">
      <c r="A119" s="12"/>
      <c r="B119" s="13"/>
      <c r="C119" s="23"/>
      <c r="D119" s="23"/>
      <c r="E119" s="23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41.3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s="14" customFormat="1" ht="14.4" hidden="1">
      <c r="A125" s="12"/>
      <c r="B125" s="13"/>
      <c r="C125" s="23"/>
      <c r="D125" s="23"/>
      <c r="E125" s="23"/>
    </row>
    <row r="126" spans="1:5" ht="14.4" hidden="1" outlineLevel="1">
      <c r="A126" s="6"/>
      <c r="B126" s="7"/>
      <c r="C126" s="22"/>
      <c r="D126" s="22"/>
      <c r="E126" s="22"/>
    </row>
    <row r="127" spans="1:5" ht="27.1" hidden="1" customHeight="1" outlineLevel="1">
      <c r="A127" s="6"/>
      <c r="B127" s="7"/>
      <c r="C127" s="22"/>
      <c r="D127" s="22"/>
      <c r="E127" s="22"/>
    </row>
    <row r="128" spans="1:5" ht="23.95" hidden="1" customHeight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s="14" customFormat="1" ht="14.4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55" customHeight="1"/>
    <row r="144" spans="1:5" ht="16.149999999999999" customHeight="1">
      <c r="E144" s="25"/>
    </row>
    <row r="145" spans="1:5" ht="12.7" customHeight="1">
      <c r="E145" s="26"/>
    </row>
    <row r="146" spans="1:5" ht="12.7" customHeight="1">
      <c r="A146" s="8" t="s">
        <v>97</v>
      </c>
      <c r="C146" s="36"/>
      <c r="D146" s="36"/>
      <c r="E146" s="38"/>
    </row>
    <row r="183" spans="1:1" ht="12.7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2017-10-02T07:48:46Z</cp:lastPrinted>
  <dcterms:created xsi:type="dcterms:W3CDTF">2002-03-11T10:22:12Z</dcterms:created>
  <dcterms:modified xsi:type="dcterms:W3CDTF">2017-10-02T07:50:16Z</dcterms:modified>
</cp:coreProperties>
</file>