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4" windowWidth="11978" windowHeight="6598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<sst xmlns="http://schemas.openxmlformats.org/spreadsheetml/2006/main" count="154" uniqueCount="93">
  <si>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</si>
  <si>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</si>
  <si>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</si>
  <si>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</si>
  <si>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</si>
  <si>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</si>
  <si>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</si>
  <si>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</si>
  <si>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</si>
  <si>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</si>
  <si>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</si>
  <si>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</si>
  <si>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</si>
  <si>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</si>
  <si>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</si>
  <si>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</si>
  <si>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</si>
  <si>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</si>
  <si>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</si>
  <si>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</si>
  <si>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</si>
  <si>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</si>
  <si>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</si>
  <si>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</si>
  <si>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</si>
  <si>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</si>
  <si>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</si>
  <si>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</si>
  <si>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</si>
  <si>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</si>
  <si>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</si>
  <si>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</si>
  <si>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</si>
  <si>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</si>
  <si>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</si>
  <si>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</si>
  <si>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</si>
  <si>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</si>
  <si>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</si>
  <si>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</si>
  <si>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</si>
  <si>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</si>
  <si>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</si>
  <si>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</si>
  <si>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</si>
  <si>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</si>
  <si>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</si>
  <si>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</si>
  <si>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</si>
  <si>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</si>
  <si>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</si>
  <si>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</si>
  <si>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</si>
  <si>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</si>
  <si>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</si>
  <si>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</si>
  <si>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</si>
  <si>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</si>
  <si>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</si>
  <si>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</si>
  <si>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</si>
  <si>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</si>
  <si>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</si>
  <si>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</si>
  <si>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</si>
  <si>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</si>
  <si>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</si>
  <si>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</si>
  <si>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</si>
  <si>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</si>
  <si>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</si>
  <si>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</si>
  <si>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</si>
  <si>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</si>
  <si>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</si>
  <si>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</si>
  <si>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</si>
  <si>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</si>
  <si>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</si>
  <si>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</si>
  <si>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</si>
  <si>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Кредит,кредитный договор №0834600007919000050-0227365-01 от 15.10.2019г.</t>
  </si>
  <si>
    <t>Муниципальный контракт №0834600007919000050-0227365-01 от 15.10.2019г.</t>
  </si>
  <si>
    <t xml:space="preserve">СЕВЕРО-ЗАПАДНЫЙ БАНК ПАО СБЕРБАНК </t>
  </si>
  <si>
    <t>04-3-14/0074</t>
  </si>
  <si>
    <t>04-3-14/0075</t>
  </si>
  <si>
    <t>Кредит,кредитный договор №0834600007919000070-0227365-02 от 20.12.2019г.</t>
  </si>
  <si>
    <t>Муниципальный контракт №0834600007919000070-0227365-02 от 20.12.2019г.</t>
  </si>
  <si>
    <r>
      <t>Предельный объем расходов на обслуживание муниципального долга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1 903 тыс. руб.</t>
    </r>
  </si>
  <si>
    <t>Верхний предел муниципального долга по состоянию на 1 января 2021 г. 113 165 тыс.руб.</t>
  </si>
  <si>
    <t xml:space="preserve">решением Думы городского округа "город Саянск"  от 25.06.2020г. № 71-67-20-30 " «О внесении изменений и дополнений в решение Думы городского округа муниципального образования «город Саянск»  от 20.12.2019 № 71-67-19-62 «О местном бюджете на  2020 год и на плановый период 2021 и 2022 годов»                
</t>
  </si>
  <si>
    <t xml:space="preserve"> ___01.08.2020 г.___</t>
  </si>
  <si>
    <t xml:space="preserve">Объем муниципального долга по состоянию на 01.08.2020_г.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</si>
</sst>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/>
      <protection hidden="1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10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top" wrapText="1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wrapText="1"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A1">
      <pane ySplit="17" topLeftCell="A33" activePane="bottomLeft" state="frozen"/>
      <selection pane="topLeft" activeCell="A1" sqref="A1"/>
      <selection pane="bottomLeft" activeCell="T33" sqref="T33:W34"/>
    </sheetView>
  </sheetViews>
  <sheetFormatPr defaultColWidth="9.00390625" defaultRowHeight="12.75"/>
  <cols>
    <col min="1" max="1" width="9.00390625" style="37" customWidth="1"/>
    <col min="2" max="2" width="17.00390625" style="37" customWidth="1"/>
    <col min="3" max="3" width="9.625" style="37" customWidth="1"/>
    <col min="4" max="4" width="13.75390625" style="37" customWidth="1"/>
    <col min="5" max="5" width="18.875" style="37" customWidth="1"/>
    <col min="6" max="7" width="13.875" style="37" customWidth="1"/>
    <col min="8" max="8" width="15.00390625" style="37" customWidth="1"/>
    <col min="9" max="9" width="16.00390625" style="37" customWidth="1"/>
    <col min="10" max="10" width="9.375" style="37" customWidth="1"/>
    <col min="11" max="11" width="13.625" style="37" customWidth="1"/>
    <col min="12" max="12" width="11.50390625" style="37" customWidth="1"/>
    <col min="13" max="13" width="7.625" style="37" customWidth="1"/>
    <col min="14" max="14" width="13.00390625" style="37" customWidth="1"/>
    <col min="15" max="15" width="10.50390625" style="37" customWidth="1"/>
    <col min="16" max="16" width="10.625" style="37" customWidth="1"/>
    <col min="17" max="17" width="11.50390625" style="37" customWidth="1"/>
    <col min="18" max="18" width="10.00390625" style="37" customWidth="1"/>
    <col min="19" max="19" width="12.375" style="37" customWidth="1"/>
    <col min="20" max="20" width="11.50390625" style="37" customWidth="1"/>
    <col min="21" max="21" width="10.75390625" style="37" customWidth="1"/>
    <col min="22" max="22" width="11.125" style="37" customWidth="1"/>
    <col min="23" max="23" width="11.00390625" style="37" customWidth="1"/>
    <col min="24" max="24" width="10.625" style="37" customWidth="1"/>
    <col min="25" max="25" width="10.375" style="37" customWidth="1"/>
    <col min="26" max="26" width="8.875" style="37" customWidth="1"/>
    <col min="27" max="27" width="9.50390625" style="37" customWidth="1"/>
    <col min="28" max="28" width="10.375" style="37" customWidth="1"/>
    <col min="29" max="29" width="9.875" style="37" customWidth="1"/>
    <col min="30" max="30" width="13.50390625" style="37" customWidth="1"/>
    <col min="31" max="31" width="9.875" style="37" customWidth="1"/>
    <col min="32" max="32" width="10.625" style="37" customWidth="1"/>
    <col min="33" max="33" width="8.375" style="37" customWidth="1"/>
    <col min="34" max="34" width="6.875" style="37" customWidth="1"/>
    <col min="35" max="35" width="6.125" style="37" customWidth="1"/>
    <col min="36" max="36" width="3.00390625" style="37" customWidth="1"/>
    <col min="37" max="37" width="7.375" style="37" customWidth="1"/>
    <col min="38" max="16384" width="9.00390625" style="37" customWidth="1"/>
  </cols>
  <sheetData>
    <row r="1" spans="29:33" ht="11.25" customHeight="1">
      <c r="AC1" s="140"/>
      <c r="AD1" s="140"/>
      <c r="AE1" s="140"/>
      <c r="AF1" s="140"/>
      <c r="AG1" s="140"/>
    </row>
    <row r="2" spans="29:33" ht="6.75" customHeight="1" hidden="1">
      <c r="AC2" s="134"/>
      <c r="AD2" s="134"/>
      <c r="AE2" s="134"/>
      <c r="AF2" s="134"/>
      <c r="AG2" s="134"/>
    </row>
    <row r="3" spans="1:39" ht="15">
      <c r="A3" s="34"/>
      <c r="B3" s="34"/>
      <c r="C3" s="34"/>
      <c r="D3" s="34"/>
      <c r="E3" s="34"/>
      <c r="F3" s="63" t="s">
        <v>25</v>
      </c>
      <c r="G3" s="63"/>
      <c r="H3" s="34"/>
      <c r="I3" s="34"/>
      <c r="J3" s="139" t="s">
        <v>21</v>
      </c>
      <c r="K3" s="139"/>
      <c r="L3" s="139"/>
      <c r="M3" s="139"/>
      <c r="N3" s="139"/>
      <c r="O3" s="139"/>
      <c r="P3" s="139"/>
      <c r="Q3" s="139"/>
      <c r="R3" s="139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J3" s="64"/>
      <c r="AK3" s="64"/>
      <c r="AL3" s="64"/>
      <c r="AM3" s="64"/>
    </row>
    <row r="4" spans="1:34" ht="15">
      <c r="A4" s="34"/>
      <c r="B4" s="34"/>
      <c r="C4" s="34"/>
      <c r="D4" s="34"/>
      <c r="E4" s="34"/>
      <c r="F4" s="34"/>
      <c r="G4" s="34"/>
      <c r="H4" s="34"/>
      <c r="I4" s="34"/>
      <c r="J4" s="146" t="s">
        <v>18</v>
      </c>
      <c r="K4" s="146"/>
      <c r="L4" s="146"/>
      <c r="M4" s="146"/>
      <c r="N4" s="146"/>
      <c r="O4" s="146"/>
      <c r="P4" s="146"/>
      <c r="Q4" s="146"/>
      <c r="R4" s="146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ht="15">
      <c r="A5" s="34"/>
      <c r="B5" s="34"/>
      <c r="C5" s="63"/>
      <c r="D5" s="34"/>
      <c r="E5" s="34"/>
      <c r="F5" s="34" t="s">
        <v>17</v>
      </c>
      <c r="G5" s="34"/>
      <c r="H5" s="34"/>
      <c r="I5" s="115" t="s">
        <v>91</v>
      </c>
      <c r="J5" s="115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ht="15">
      <c r="A6" s="65" t="s">
        <v>26</v>
      </c>
      <c r="B6" s="65"/>
      <c r="C6" s="6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37.5" customHeight="1">
      <c r="A7" s="120" t="s">
        <v>90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61" customFormat="1" ht="15">
      <c r="A8" s="35" t="s">
        <v>89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s="61" customFormat="1" ht="13.5" customHeight="1">
      <c r="A9" s="118" t="s">
        <v>27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66" customFormat="1" ht="18" customHeight="1">
      <c r="A10" s="118" t="s">
        <v>88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62"/>
      <c r="P10" s="62"/>
      <c r="Q10" s="62"/>
      <c r="R10" s="62"/>
      <c r="S10" s="35"/>
      <c r="T10" s="35"/>
      <c r="U10" s="35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61" customFormat="1" ht="15">
      <c r="A11" s="35" t="s">
        <v>92</v>
      </c>
      <c r="B11" s="35"/>
      <c r="C11" s="35"/>
      <c r="D11" s="35"/>
      <c r="E11" s="35"/>
      <c r="F11" s="35"/>
      <c r="G11" s="145">
        <f>AD38</f>
        <v>114988.23</v>
      </c>
      <c r="H11" s="145"/>
      <c r="I11" s="36" t="s">
        <v>2</v>
      </c>
      <c r="J11" s="35"/>
      <c r="K11" s="34"/>
      <c r="L11" s="34"/>
      <c r="M11" s="34"/>
      <c r="N11" s="36"/>
      <c r="O11" s="36"/>
      <c r="P11" s="36"/>
      <c r="Q11" s="36"/>
      <c r="R11" s="36"/>
      <c r="S11" s="36"/>
      <c r="T11" s="36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ht="15.75" thickBot="1">
      <c r="A12" s="34"/>
      <c r="B12" s="34"/>
      <c r="C12" s="34"/>
      <c r="D12" s="34"/>
      <c r="E12" s="34" t="s">
        <v>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141" t="s">
        <v>2</v>
      </c>
      <c r="AH12" s="141"/>
    </row>
    <row r="13" spans="1:36" ht="23.25" customHeight="1">
      <c r="A13" s="142" t="s">
        <v>28</v>
      </c>
      <c r="B13" s="116" t="s">
        <v>29</v>
      </c>
      <c r="C13" s="116" t="s">
        <v>3</v>
      </c>
      <c r="D13" s="116" t="s">
        <v>24</v>
      </c>
      <c r="E13" s="116" t="s">
        <v>30</v>
      </c>
      <c r="F13" s="116" t="s">
        <v>31</v>
      </c>
      <c r="G13" s="116" t="s">
        <v>32</v>
      </c>
      <c r="H13" s="116" t="s">
        <v>8</v>
      </c>
      <c r="I13" s="116" t="s">
        <v>33</v>
      </c>
      <c r="J13" s="133"/>
      <c r="K13" s="116" t="s">
        <v>36</v>
      </c>
      <c r="L13" s="116" t="s">
        <v>37</v>
      </c>
      <c r="M13" s="116" t="s">
        <v>7</v>
      </c>
      <c r="N13" s="128" t="s">
        <v>10</v>
      </c>
      <c r="O13" s="128"/>
      <c r="P13" s="128"/>
      <c r="Q13" s="128"/>
      <c r="R13" s="128"/>
      <c r="S13" s="121" t="s">
        <v>38</v>
      </c>
      <c r="T13" s="121"/>
      <c r="U13" s="121"/>
      <c r="V13" s="121" t="s">
        <v>39</v>
      </c>
      <c r="W13" s="121"/>
      <c r="X13" s="121"/>
      <c r="Y13" s="121"/>
      <c r="Z13" s="121"/>
      <c r="AA13" s="121" t="s">
        <v>42</v>
      </c>
      <c r="AB13" s="121"/>
      <c r="AC13" s="121"/>
      <c r="AD13" s="135" t="s">
        <v>6</v>
      </c>
      <c r="AE13" s="135"/>
      <c r="AF13" s="135"/>
      <c r="AG13" s="135"/>
      <c r="AH13" s="136"/>
      <c r="AI13" s="4"/>
      <c r="AJ13" s="4"/>
    </row>
    <row r="14" spans="1:36" ht="12">
      <c r="A14" s="143"/>
      <c r="B14" s="117"/>
      <c r="C14" s="117"/>
      <c r="D14" s="117"/>
      <c r="E14" s="123"/>
      <c r="F14" s="123"/>
      <c r="G14" s="123"/>
      <c r="H14" s="117"/>
      <c r="I14" s="117"/>
      <c r="J14" s="117"/>
      <c r="K14" s="119"/>
      <c r="L14" s="123"/>
      <c r="M14" s="123"/>
      <c r="N14" s="129"/>
      <c r="O14" s="129"/>
      <c r="P14" s="129"/>
      <c r="Q14" s="129"/>
      <c r="R14" s="129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37"/>
      <c r="AE14" s="137"/>
      <c r="AF14" s="137"/>
      <c r="AG14" s="137"/>
      <c r="AH14" s="138"/>
      <c r="AI14" s="69"/>
      <c r="AJ14" s="69"/>
    </row>
    <row r="15" spans="1:36" ht="28.5" customHeight="1">
      <c r="A15" s="143"/>
      <c r="B15" s="117"/>
      <c r="C15" s="117"/>
      <c r="D15" s="117"/>
      <c r="E15" s="123"/>
      <c r="F15" s="123"/>
      <c r="G15" s="123"/>
      <c r="H15" s="117"/>
      <c r="I15" s="117"/>
      <c r="J15" s="117"/>
      <c r="K15" s="119"/>
      <c r="L15" s="123"/>
      <c r="M15" s="123"/>
      <c r="N15" s="119" t="s">
        <v>9</v>
      </c>
      <c r="O15" s="119"/>
      <c r="P15" s="119"/>
      <c r="Q15" s="119" t="s">
        <v>4</v>
      </c>
      <c r="R15" s="119"/>
      <c r="S15" s="130" t="s">
        <v>9</v>
      </c>
      <c r="T15" s="130"/>
      <c r="U15" s="130"/>
      <c r="V15" s="119" t="s">
        <v>9</v>
      </c>
      <c r="W15" s="119"/>
      <c r="X15" s="119"/>
      <c r="Y15" s="119" t="s">
        <v>11</v>
      </c>
      <c r="Z15" s="119"/>
      <c r="AA15" s="130" t="s">
        <v>9</v>
      </c>
      <c r="AB15" s="130"/>
      <c r="AC15" s="130"/>
      <c r="AD15" s="119" t="s">
        <v>40</v>
      </c>
      <c r="AE15" s="119"/>
      <c r="AF15" s="119"/>
      <c r="AG15" s="119" t="s">
        <v>4</v>
      </c>
      <c r="AH15" s="144"/>
      <c r="AI15" s="69"/>
      <c r="AJ15" s="69"/>
    </row>
    <row r="16" spans="1:36" ht="81.75" customHeight="1">
      <c r="A16" s="143"/>
      <c r="B16" s="117"/>
      <c r="C16" s="117"/>
      <c r="D16" s="117"/>
      <c r="E16" s="123"/>
      <c r="F16" s="123"/>
      <c r="G16" s="123"/>
      <c r="H16" s="117"/>
      <c r="I16" s="67" t="s">
        <v>34</v>
      </c>
      <c r="J16" s="67" t="s">
        <v>35</v>
      </c>
      <c r="K16" s="119"/>
      <c r="L16" s="123"/>
      <c r="M16" s="123"/>
      <c r="N16" s="15" t="s">
        <v>0</v>
      </c>
      <c r="O16" s="15" t="s">
        <v>41</v>
      </c>
      <c r="P16" s="16" t="s">
        <v>5</v>
      </c>
      <c r="Q16" s="15" t="s">
        <v>0</v>
      </c>
      <c r="R16" s="15" t="s">
        <v>41</v>
      </c>
      <c r="S16" s="15" t="s">
        <v>0</v>
      </c>
      <c r="T16" s="15" t="s">
        <v>41</v>
      </c>
      <c r="U16" s="15" t="s">
        <v>5</v>
      </c>
      <c r="V16" s="15" t="s">
        <v>0</v>
      </c>
      <c r="W16" s="15" t="s">
        <v>41</v>
      </c>
      <c r="X16" s="15" t="s">
        <v>5</v>
      </c>
      <c r="Y16" s="15" t="s">
        <v>0</v>
      </c>
      <c r="Z16" s="15" t="s">
        <v>41</v>
      </c>
      <c r="AA16" s="15" t="s">
        <v>0</v>
      </c>
      <c r="AB16" s="15" t="s">
        <v>41</v>
      </c>
      <c r="AC16" s="15" t="s">
        <v>5</v>
      </c>
      <c r="AD16" s="15" t="s">
        <v>0</v>
      </c>
      <c r="AE16" s="15" t="s">
        <v>41</v>
      </c>
      <c r="AF16" s="15" t="s">
        <v>5</v>
      </c>
      <c r="AG16" s="15" t="s">
        <v>0</v>
      </c>
      <c r="AH16" s="17" t="s">
        <v>41</v>
      </c>
      <c r="AI16" s="2"/>
      <c r="AJ16" s="1"/>
    </row>
    <row r="17" spans="1:36" ht="15">
      <c r="A17" s="3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v>15</v>
      </c>
      <c r="P17" s="13">
        <f>O17+1</f>
        <v>16</v>
      </c>
      <c r="Q17" s="13">
        <f>P17+1</f>
        <v>17</v>
      </c>
      <c r="R17" s="13">
        <v>18</v>
      </c>
      <c r="S17" s="13">
        <v>19</v>
      </c>
      <c r="T17" s="13">
        <v>20</v>
      </c>
      <c r="U17" s="13">
        <f aca="true" t="shared" si="0" ref="U17:AG17">T17+1</f>
        <v>21</v>
      </c>
      <c r="V17" s="13">
        <f t="shared" si="0"/>
        <v>22</v>
      </c>
      <c r="W17" s="13">
        <v>23</v>
      </c>
      <c r="X17" s="13">
        <f t="shared" si="0"/>
        <v>24</v>
      </c>
      <c r="Y17" s="13">
        <f t="shared" si="0"/>
        <v>25</v>
      </c>
      <c r="Z17" s="13">
        <v>26</v>
      </c>
      <c r="AA17" s="13">
        <v>27</v>
      </c>
      <c r="AB17" s="13">
        <v>28</v>
      </c>
      <c r="AC17" s="13">
        <v>29</v>
      </c>
      <c r="AD17" s="13">
        <v>30</v>
      </c>
      <c r="AE17" s="13">
        <v>31</v>
      </c>
      <c r="AF17" s="13">
        <f t="shared" si="0"/>
        <v>32</v>
      </c>
      <c r="AG17" s="13">
        <f t="shared" si="0"/>
        <v>33</v>
      </c>
      <c r="AH17" s="14">
        <v>34</v>
      </c>
      <c r="AI17" s="3"/>
      <c r="AJ17" s="3"/>
    </row>
    <row r="18" spans="1:37" ht="15">
      <c r="A18" s="125" t="s">
        <v>43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7"/>
      <c r="AI18" s="70"/>
      <c r="AJ18" s="70"/>
      <c r="AK18" s="70"/>
    </row>
    <row r="19" spans="1:37" ht="15">
      <c r="A19" s="71"/>
      <c r="B19" s="72"/>
      <c r="C19" s="6"/>
      <c r="D19" s="6"/>
      <c r="E19" s="7"/>
      <c r="F19" s="7"/>
      <c r="G19" s="7"/>
      <c r="H19" s="8"/>
      <c r="I19" s="8"/>
      <c r="J19" s="9"/>
      <c r="K19" s="10"/>
      <c r="L19" s="12"/>
      <c r="M19" s="7"/>
      <c r="N19" s="10"/>
      <c r="O19" s="11"/>
      <c r="P19" s="11"/>
      <c r="Q19" s="11"/>
      <c r="R19" s="11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>
        <f>N19+S19-V19-AA19</f>
        <v>0</v>
      </c>
      <c r="AE19" s="74">
        <f>O19+T19-W19-AB19</f>
        <v>0</v>
      </c>
      <c r="AF19" s="74">
        <f>P19+U19-X19-AC19</f>
        <v>0</v>
      </c>
      <c r="AG19" s="73"/>
      <c r="AH19" s="75"/>
      <c r="AI19" s="76"/>
      <c r="AJ19" s="76"/>
      <c r="AK19" s="76"/>
    </row>
    <row r="20" spans="1:37" s="64" customFormat="1" ht="15">
      <c r="A20" s="18" t="s">
        <v>12</v>
      </c>
      <c r="B20" s="19"/>
      <c r="C20" s="19"/>
      <c r="D20" s="19"/>
      <c r="E20" s="19"/>
      <c r="F20" s="19"/>
      <c r="G20" s="19"/>
      <c r="H20" s="51"/>
      <c r="I20" s="51"/>
      <c r="J20" s="52"/>
      <c r="K20" s="52"/>
      <c r="L20" s="52"/>
      <c r="M20" s="52"/>
      <c r="N20" s="53">
        <f aca="true" t="shared" si="1" ref="N20:AH20">SUM(N19)</f>
        <v>0</v>
      </c>
      <c r="O20" s="53">
        <f t="shared" si="1"/>
        <v>0</v>
      </c>
      <c r="P20" s="53">
        <f t="shared" si="1"/>
        <v>0</v>
      </c>
      <c r="Q20" s="53">
        <f t="shared" si="1"/>
        <v>0</v>
      </c>
      <c r="R20" s="53">
        <f t="shared" si="1"/>
        <v>0</v>
      </c>
      <c r="S20" s="53">
        <f t="shared" si="1"/>
        <v>0</v>
      </c>
      <c r="T20" s="53">
        <f t="shared" si="1"/>
        <v>0</v>
      </c>
      <c r="U20" s="53">
        <f t="shared" si="1"/>
        <v>0</v>
      </c>
      <c r="V20" s="53">
        <f t="shared" si="1"/>
        <v>0</v>
      </c>
      <c r="W20" s="53">
        <f t="shared" si="1"/>
        <v>0</v>
      </c>
      <c r="X20" s="53">
        <f t="shared" si="1"/>
        <v>0</v>
      </c>
      <c r="Y20" s="53">
        <f t="shared" si="1"/>
        <v>0</v>
      </c>
      <c r="Z20" s="53">
        <f t="shared" si="1"/>
        <v>0</v>
      </c>
      <c r="AA20" s="53">
        <f t="shared" si="1"/>
        <v>0</v>
      </c>
      <c r="AB20" s="53">
        <f t="shared" si="1"/>
        <v>0</v>
      </c>
      <c r="AC20" s="53">
        <f t="shared" si="1"/>
        <v>0</v>
      </c>
      <c r="AD20" s="53">
        <f t="shared" si="1"/>
        <v>0</v>
      </c>
      <c r="AE20" s="53">
        <f t="shared" si="1"/>
        <v>0</v>
      </c>
      <c r="AF20" s="53">
        <f t="shared" si="1"/>
        <v>0</v>
      </c>
      <c r="AG20" s="53">
        <f t="shared" si="1"/>
        <v>0</v>
      </c>
      <c r="AH20" s="54">
        <f t="shared" si="1"/>
        <v>0</v>
      </c>
      <c r="AI20" s="5"/>
      <c r="AJ20" s="77"/>
      <c r="AK20" s="77"/>
    </row>
    <row r="21" spans="1:37" ht="15">
      <c r="A21" s="125" t="s">
        <v>44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7"/>
      <c r="AI21" s="76"/>
      <c r="AJ21" s="76"/>
      <c r="AK21" s="76"/>
    </row>
    <row r="22" spans="1:37" ht="164.25" customHeight="1">
      <c r="A22" s="33" t="s">
        <v>47</v>
      </c>
      <c r="B22" s="8">
        <v>41512</v>
      </c>
      <c r="C22" s="20" t="s">
        <v>23</v>
      </c>
      <c r="D22" s="6" t="s">
        <v>22</v>
      </c>
      <c r="E22" s="6" t="s">
        <v>74</v>
      </c>
      <c r="F22" s="6" t="s">
        <v>19</v>
      </c>
      <c r="G22" s="6" t="s">
        <v>50</v>
      </c>
      <c r="H22" s="8">
        <v>41512</v>
      </c>
      <c r="I22" s="8" t="s">
        <v>80</v>
      </c>
      <c r="J22" s="9"/>
      <c r="K22" s="41">
        <v>14666</v>
      </c>
      <c r="L22" s="38">
        <v>0.001</v>
      </c>
      <c r="M22" s="20" t="s">
        <v>20</v>
      </c>
      <c r="N22" s="41">
        <v>5300.64</v>
      </c>
      <c r="O22" s="42">
        <v>0</v>
      </c>
      <c r="P22" s="42">
        <v>0</v>
      </c>
      <c r="Q22" s="42">
        <v>0</v>
      </c>
      <c r="R22" s="42">
        <v>0</v>
      </c>
      <c r="S22" s="41">
        <v>0</v>
      </c>
      <c r="T22" s="41">
        <v>5.3</v>
      </c>
      <c r="U22" s="41">
        <v>0</v>
      </c>
      <c r="V22" s="41">
        <v>0</v>
      </c>
      <c r="W22" s="41">
        <v>5.3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78">
        <v>5300.64</v>
      </c>
      <c r="AE22" s="78">
        <v>0</v>
      </c>
      <c r="AF22" s="78">
        <v>0</v>
      </c>
      <c r="AG22" s="41">
        <v>0</v>
      </c>
      <c r="AH22" s="79">
        <v>0</v>
      </c>
      <c r="AI22" s="76"/>
      <c r="AJ22" s="76"/>
      <c r="AK22" s="76"/>
    </row>
    <row r="23" spans="1:37" ht="186" customHeight="1">
      <c r="A23" s="33" t="s">
        <v>48</v>
      </c>
      <c r="B23" s="8">
        <v>41611</v>
      </c>
      <c r="C23" s="20" t="s">
        <v>53</v>
      </c>
      <c r="D23" s="6" t="s">
        <v>52</v>
      </c>
      <c r="E23" s="6" t="s">
        <v>75</v>
      </c>
      <c r="F23" s="6" t="s">
        <v>19</v>
      </c>
      <c r="G23" s="6" t="s">
        <v>50</v>
      </c>
      <c r="H23" s="8">
        <v>41611</v>
      </c>
      <c r="I23" s="8" t="s">
        <v>80</v>
      </c>
      <c r="J23" s="9"/>
      <c r="K23" s="41">
        <v>18094</v>
      </c>
      <c r="L23" s="38">
        <v>0.001</v>
      </c>
      <c r="M23" s="20" t="s">
        <v>20</v>
      </c>
      <c r="N23" s="41">
        <v>19638.53</v>
      </c>
      <c r="O23" s="42">
        <v>0</v>
      </c>
      <c r="P23" s="42">
        <v>0</v>
      </c>
      <c r="Q23" s="42">
        <v>0</v>
      </c>
      <c r="R23" s="42">
        <v>0</v>
      </c>
      <c r="S23" s="41"/>
      <c r="T23" s="41">
        <v>20.23</v>
      </c>
      <c r="U23" s="41">
        <v>0</v>
      </c>
      <c r="V23" s="41">
        <v>136.02</v>
      </c>
      <c r="W23" s="41">
        <v>20.23</v>
      </c>
      <c r="X23" s="41">
        <v>0</v>
      </c>
      <c r="Y23" s="41">
        <v>0</v>
      </c>
      <c r="Z23" s="41">
        <v>0</v>
      </c>
      <c r="AA23" s="41"/>
      <c r="AB23" s="41">
        <v>0</v>
      </c>
      <c r="AC23" s="41">
        <v>0</v>
      </c>
      <c r="AD23" s="78">
        <f>19638.53-V23</f>
        <v>19502.51</v>
      </c>
      <c r="AE23" s="78">
        <v>0</v>
      </c>
      <c r="AF23" s="78">
        <f>P23+U23-X23-AC23</f>
        <v>0</v>
      </c>
      <c r="AG23" s="41">
        <v>0</v>
      </c>
      <c r="AH23" s="79">
        <v>0</v>
      </c>
      <c r="AI23" s="76"/>
      <c r="AJ23" s="76"/>
      <c r="AK23" s="76"/>
    </row>
    <row r="24" spans="1:37" ht="156.75" customHeight="1">
      <c r="A24" s="33" t="s">
        <v>49</v>
      </c>
      <c r="B24" s="8">
        <v>41632</v>
      </c>
      <c r="C24" s="20" t="s">
        <v>55</v>
      </c>
      <c r="D24" s="6" t="s">
        <v>54</v>
      </c>
      <c r="E24" s="24" t="s">
        <v>76</v>
      </c>
      <c r="F24" s="6" t="s">
        <v>19</v>
      </c>
      <c r="G24" s="6" t="s">
        <v>50</v>
      </c>
      <c r="H24" s="8">
        <v>41632</v>
      </c>
      <c r="I24" s="8" t="s">
        <v>80</v>
      </c>
      <c r="J24" s="9"/>
      <c r="K24" s="41">
        <v>4275</v>
      </c>
      <c r="L24" s="38">
        <v>0.001</v>
      </c>
      <c r="M24" s="20" t="s">
        <v>20</v>
      </c>
      <c r="N24" s="41">
        <v>4749.63</v>
      </c>
      <c r="O24" s="42">
        <v>0</v>
      </c>
      <c r="P24" s="42">
        <v>0</v>
      </c>
      <c r="Q24" s="42">
        <v>0</v>
      </c>
      <c r="R24" s="42">
        <v>0</v>
      </c>
      <c r="S24" s="41"/>
      <c r="T24" s="41">
        <v>4.7</v>
      </c>
      <c r="U24" s="41">
        <v>0</v>
      </c>
      <c r="V24" s="41">
        <v>527.74</v>
      </c>
      <c r="W24" s="41">
        <v>4.7</v>
      </c>
      <c r="X24" s="41">
        <v>0</v>
      </c>
      <c r="Y24" s="41">
        <v>0</v>
      </c>
      <c r="Z24" s="41">
        <v>0</v>
      </c>
      <c r="AA24" s="41"/>
      <c r="AB24" s="41">
        <v>0</v>
      </c>
      <c r="AC24" s="41">
        <v>0</v>
      </c>
      <c r="AD24" s="78">
        <f>4749.63-V24</f>
        <v>4221.89</v>
      </c>
      <c r="AE24" s="78">
        <v>0</v>
      </c>
      <c r="AF24" s="78">
        <f>P24+U24-X24-AC24</f>
        <v>0</v>
      </c>
      <c r="AG24" s="41">
        <v>0</v>
      </c>
      <c r="AH24" s="79">
        <v>0</v>
      </c>
      <c r="AI24" s="76"/>
      <c r="AJ24" s="76"/>
      <c r="AK24" s="76"/>
    </row>
    <row r="25" spans="1:37" ht="129" customHeight="1">
      <c r="A25" s="33" t="s">
        <v>51</v>
      </c>
      <c r="B25" s="8">
        <v>41800</v>
      </c>
      <c r="C25" s="20" t="s">
        <v>57</v>
      </c>
      <c r="D25" s="25" t="s">
        <v>58</v>
      </c>
      <c r="E25" s="24" t="s">
        <v>77</v>
      </c>
      <c r="F25" s="6" t="s">
        <v>19</v>
      </c>
      <c r="G25" s="6" t="s">
        <v>50</v>
      </c>
      <c r="H25" s="8">
        <v>41800</v>
      </c>
      <c r="I25" s="8" t="s">
        <v>80</v>
      </c>
      <c r="J25" s="9"/>
      <c r="K25" s="41">
        <v>19094</v>
      </c>
      <c r="L25" s="38">
        <v>0.001</v>
      </c>
      <c r="M25" s="20" t="s">
        <v>20</v>
      </c>
      <c r="N25" s="41">
        <v>24409.46</v>
      </c>
      <c r="O25" s="42">
        <v>0</v>
      </c>
      <c r="P25" s="42">
        <v>0</v>
      </c>
      <c r="Q25" s="42">
        <v>0</v>
      </c>
      <c r="R25" s="42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78">
        <v>24409.46</v>
      </c>
      <c r="AE25" s="78">
        <v>0</v>
      </c>
      <c r="AF25" s="78">
        <f aca="true" t="shared" si="2" ref="AE25:AF27">P25+U25-X25-AC25</f>
        <v>0</v>
      </c>
      <c r="AG25" s="41">
        <v>0</v>
      </c>
      <c r="AH25" s="79">
        <v>0</v>
      </c>
      <c r="AI25" s="76"/>
      <c r="AJ25" s="76"/>
      <c r="AK25" s="76"/>
    </row>
    <row r="26" spans="1:37" ht="93" customHeight="1" hidden="1">
      <c r="A26" s="33" t="s">
        <v>59</v>
      </c>
      <c r="B26" s="8">
        <v>41949</v>
      </c>
      <c r="C26" s="20" t="s">
        <v>60</v>
      </c>
      <c r="D26" s="6" t="s">
        <v>61</v>
      </c>
      <c r="E26" s="24" t="s">
        <v>62</v>
      </c>
      <c r="F26" s="6" t="s">
        <v>19</v>
      </c>
      <c r="G26" s="6" t="s">
        <v>50</v>
      </c>
      <c r="H26" s="8">
        <v>41949</v>
      </c>
      <c r="I26" s="8" t="s">
        <v>63</v>
      </c>
      <c r="J26" s="9"/>
      <c r="K26" s="41">
        <v>0</v>
      </c>
      <c r="L26" s="12">
        <v>0.055</v>
      </c>
      <c r="M26" s="20" t="s">
        <v>20</v>
      </c>
      <c r="N26" s="10">
        <v>0</v>
      </c>
      <c r="O26" s="11">
        <v>0</v>
      </c>
      <c r="P26" s="11">
        <v>0</v>
      </c>
      <c r="Q26" s="11">
        <v>0</v>
      </c>
      <c r="R26" s="11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80">
        <f>N26+S26-V26-AA26</f>
        <v>0</v>
      </c>
      <c r="AE26" s="80">
        <f t="shared" si="2"/>
        <v>0</v>
      </c>
      <c r="AF26" s="80">
        <f t="shared" si="2"/>
        <v>0</v>
      </c>
      <c r="AG26" s="10">
        <f>AD26</f>
        <v>0</v>
      </c>
      <c r="AH26" s="81">
        <v>0</v>
      </c>
      <c r="AI26" s="76"/>
      <c r="AJ26" s="76"/>
      <c r="AK26" s="76"/>
    </row>
    <row r="27" spans="1:37" ht="145.5" customHeight="1">
      <c r="A27" s="33" t="s">
        <v>56</v>
      </c>
      <c r="B27" s="8">
        <v>41956</v>
      </c>
      <c r="C27" s="20" t="s">
        <v>64</v>
      </c>
      <c r="D27" s="6" t="s">
        <v>65</v>
      </c>
      <c r="E27" s="24" t="s">
        <v>78</v>
      </c>
      <c r="F27" s="6" t="s">
        <v>19</v>
      </c>
      <c r="G27" s="6" t="s">
        <v>50</v>
      </c>
      <c r="H27" s="8">
        <v>41956</v>
      </c>
      <c r="I27" s="8" t="s">
        <v>80</v>
      </c>
      <c r="J27" s="9"/>
      <c r="K27" s="41">
        <v>18000</v>
      </c>
      <c r="L27" s="38">
        <v>0.001</v>
      </c>
      <c r="M27" s="20" t="s">
        <v>20</v>
      </c>
      <c r="N27" s="41">
        <v>21413.36</v>
      </c>
      <c r="O27" s="42">
        <v>0</v>
      </c>
      <c r="P27" s="42">
        <v>0</v>
      </c>
      <c r="Q27" s="42">
        <v>0</v>
      </c>
      <c r="R27" s="42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78">
        <v>21413.36</v>
      </c>
      <c r="AE27" s="78">
        <v>0</v>
      </c>
      <c r="AF27" s="78">
        <f t="shared" si="2"/>
        <v>0</v>
      </c>
      <c r="AG27" s="41">
        <v>0</v>
      </c>
      <c r="AH27" s="79">
        <v>0</v>
      </c>
      <c r="AI27" s="76"/>
      <c r="AJ27" s="76"/>
      <c r="AK27" s="76"/>
    </row>
    <row r="28" spans="1:37" ht="161.25" customHeight="1">
      <c r="A28" s="33" t="s">
        <v>59</v>
      </c>
      <c r="B28" s="8">
        <v>41985</v>
      </c>
      <c r="C28" s="20" t="s">
        <v>66</v>
      </c>
      <c r="D28" s="6" t="s">
        <v>67</v>
      </c>
      <c r="E28" s="24" t="s">
        <v>79</v>
      </c>
      <c r="F28" s="6" t="s">
        <v>19</v>
      </c>
      <c r="G28" s="6" t="s">
        <v>50</v>
      </c>
      <c r="H28" s="8">
        <v>41985</v>
      </c>
      <c r="I28" s="8" t="s">
        <v>80</v>
      </c>
      <c r="J28" s="9"/>
      <c r="K28" s="41">
        <v>8544</v>
      </c>
      <c r="L28" s="38">
        <v>0.001</v>
      </c>
      <c r="M28" s="20" t="s">
        <v>20</v>
      </c>
      <c r="N28" s="41">
        <v>10140.37</v>
      </c>
      <c r="O28" s="42">
        <v>0</v>
      </c>
      <c r="P28" s="42">
        <v>0</v>
      </c>
      <c r="Q28" s="42">
        <v>0</v>
      </c>
      <c r="R28" s="42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78">
        <v>10140.37</v>
      </c>
      <c r="AE28" s="78">
        <f>O28+T28-W28-AB28</f>
        <v>0</v>
      </c>
      <c r="AF28" s="78">
        <f>P28+U28-X28-AC28</f>
        <v>0</v>
      </c>
      <c r="AG28" s="41">
        <v>0</v>
      </c>
      <c r="AH28" s="79">
        <v>0</v>
      </c>
      <c r="AI28" s="76"/>
      <c r="AJ28" s="76"/>
      <c r="AK28" s="76"/>
    </row>
    <row r="29" spans="1:38" s="64" customFormat="1" ht="17.25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55">
        <f>SUM(K22:K28)</f>
        <v>82673</v>
      </c>
      <c r="L29" s="52"/>
      <c r="M29" s="52"/>
      <c r="N29" s="55">
        <f aca="true" t="shared" si="3" ref="N29:AH29">SUM(N22:N28)</f>
        <v>85651.98999999999</v>
      </c>
      <c r="O29" s="55">
        <f t="shared" si="3"/>
        <v>0</v>
      </c>
      <c r="P29" s="55">
        <f t="shared" si="3"/>
        <v>0</v>
      </c>
      <c r="Q29" s="55">
        <f t="shared" si="3"/>
        <v>0</v>
      </c>
      <c r="R29" s="55">
        <f t="shared" si="3"/>
        <v>0</v>
      </c>
      <c r="S29" s="55">
        <f t="shared" si="3"/>
        <v>0</v>
      </c>
      <c r="T29" s="55">
        <f t="shared" si="3"/>
        <v>30.23</v>
      </c>
      <c r="U29" s="55">
        <f t="shared" si="3"/>
        <v>0</v>
      </c>
      <c r="V29" s="55">
        <f t="shared" si="3"/>
        <v>663.76</v>
      </c>
      <c r="W29" s="55">
        <f t="shared" si="3"/>
        <v>30.23</v>
      </c>
      <c r="X29" s="55">
        <f t="shared" si="3"/>
        <v>0</v>
      </c>
      <c r="Y29" s="55">
        <f t="shared" si="3"/>
        <v>0</v>
      </c>
      <c r="Z29" s="55">
        <f t="shared" si="3"/>
        <v>0</v>
      </c>
      <c r="AA29" s="55">
        <f t="shared" si="3"/>
        <v>0</v>
      </c>
      <c r="AB29" s="55">
        <f t="shared" si="3"/>
        <v>0</v>
      </c>
      <c r="AC29" s="55">
        <f t="shared" si="3"/>
        <v>0</v>
      </c>
      <c r="AD29" s="55">
        <f t="shared" si="3"/>
        <v>84988.23</v>
      </c>
      <c r="AE29" s="55">
        <f t="shared" si="3"/>
        <v>0</v>
      </c>
      <c r="AF29" s="55">
        <f t="shared" si="3"/>
        <v>0</v>
      </c>
      <c r="AG29" s="55">
        <f t="shared" si="3"/>
        <v>0</v>
      </c>
      <c r="AH29" s="56">
        <f t="shared" si="3"/>
        <v>0</v>
      </c>
      <c r="AK29" s="82"/>
      <c r="AL29" s="82"/>
    </row>
    <row r="30" spans="1:38" ht="15" customHeight="1">
      <c r="A30" s="18" t="s">
        <v>45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3"/>
      <c r="AK30" s="83"/>
      <c r="AL30" s="82"/>
    </row>
    <row r="31" spans="1:38" ht="181.5" customHeight="1" hidden="1">
      <c r="A31" s="84" t="s">
        <v>47</v>
      </c>
      <c r="B31" s="27" t="s">
        <v>69</v>
      </c>
      <c r="C31" s="28" t="s">
        <v>70</v>
      </c>
      <c r="D31" s="28"/>
      <c r="E31" s="28"/>
      <c r="F31" s="26" t="s">
        <v>19</v>
      </c>
      <c r="G31" s="26" t="s">
        <v>72</v>
      </c>
      <c r="H31" s="28" t="s">
        <v>68</v>
      </c>
      <c r="I31" s="27">
        <v>43097</v>
      </c>
      <c r="J31" s="27"/>
      <c r="K31" s="29">
        <v>0</v>
      </c>
      <c r="L31" s="85">
        <v>0.128</v>
      </c>
      <c r="M31" s="28" t="s">
        <v>20</v>
      </c>
      <c r="N31" s="29">
        <v>0</v>
      </c>
      <c r="O31" s="30">
        <v>0</v>
      </c>
      <c r="P31" s="30">
        <v>0</v>
      </c>
      <c r="Q31" s="30">
        <v>0</v>
      </c>
      <c r="R31" s="30">
        <v>0</v>
      </c>
      <c r="S31" s="29">
        <v>0</v>
      </c>
      <c r="T31" s="29">
        <v>0</v>
      </c>
      <c r="U31" s="29">
        <v>0</v>
      </c>
      <c r="V31" s="29">
        <v>0</v>
      </c>
      <c r="W31" s="29">
        <f>T31</f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86">
        <f>N31+S31-V31-AA31</f>
        <v>0</v>
      </c>
      <c r="AE31" s="86">
        <v>0</v>
      </c>
      <c r="AF31" s="86">
        <f>P31+U31-X31-AC31</f>
        <v>0</v>
      </c>
      <c r="AG31" s="29">
        <v>0</v>
      </c>
      <c r="AH31" s="87">
        <v>0</v>
      </c>
      <c r="AK31" s="83"/>
      <c r="AL31" s="82"/>
    </row>
    <row r="32" spans="1:54" s="13" customFormat="1" ht="181.5" customHeight="1" hidden="1">
      <c r="A32" s="33" t="s">
        <v>47</v>
      </c>
      <c r="B32" s="88">
        <v>43053</v>
      </c>
      <c r="C32" s="68" t="s">
        <v>71</v>
      </c>
      <c r="D32" s="68"/>
      <c r="E32" s="28"/>
      <c r="F32" s="26" t="s">
        <v>19</v>
      </c>
      <c r="G32" s="26" t="s">
        <v>72</v>
      </c>
      <c r="H32" s="13" t="s">
        <v>73</v>
      </c>
      <c r="I32" s="88">
        <v>43462</v>
      </c>
      <c r="K32" s="89">
        <v>0</v>
      </c>
      <c r="L32" s="90">
        <v>0.105</v>
      </c>
      <c r="M32" s="20" t="s">
        <v>20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10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0">
        <v>0</v>
      </c>
      <c r="AE32" s="89">
        <v>0</v>
      </c>
      <c r="AF32" s="80">
        <f>P32+U32-X32-AC32</f>
        <v>0</v>
      </c>
      <c r="AG32" s="89">
        <v>0</v>
      </c>
      <c r="AH32" s="91">
        <v>0</v>
      </c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</row>
    <row r="33" spans="1:34" s="92" customFormat="1" ht="181.5" customHeight="1">
      <c r="A33" s="39" t="s">
        <v>47</v>
      </c>
      <c r="B33" s="93">
        <v>43753</v>
      </c>
      <c r="C33" s="94" t="s">
        <v>84</v>
      </c>
      <c r="D33" s="94" t="s">
        <v>81</v>
      </c>
      <c r="E33" s="94" t="s">
        <v>82</v>
      </c>
      <c r="F33" s="26" t="s">
        <v>19</v>
      </c>
      <c r="G33" s="26" t="s">
        <v>83</v>
      </c>
      <c r="H33" s="93">
        <v>43753</v>
      </c>
      <c r="I33" s="93">
        <v>44165</v>
      </c>
      <c r="J33" s="95"/>
      <c r="K33" s="45">
        <v>15000</v>
      </c>
      <c r="L33" s="96">
        <v>0.08</v>
      </c>
      <c r="M33" s="20" t="s">
        <v>20</v>
      </c>
      <c r="N33" s="45">
        <v>15000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698.36</v>
      </c>
      <c r="U33" s="45">
        <v>0</v>
      </c>
      <c r="V33" s="45">
        <v>0</v>
      </c>
      <c r="W33" s="114">
        <v>698.36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60">
        <v>15000</v>
      </c>
      <c r="AE33" s="45">
        <v>0</v>
      </c>
      <c r="AF33" s="60">
        <v>0</v>
      </c>
      <c r="AG33" s="45">
        <v>0</v>
      </c>
      <c r="AH33" s="97">
        <v>0</v>
      </c>
    </row>
    <row r="34" spans="1:34" s="92" customFormat="1" ht="181.5" customHeight="1">
      <c r="A34" s="39" t="s">
        <v>48</v>
      </c>
      <c r="B34" s="93">
        <v>43819</v>
      </c>
      <c r="C34" s="94" t="s">
        <v>85</v>
      </c>
      <c r="D34" s="94" t="s">
        <v>86</v>
      </c>
      <c r="E34" s="94" t="s">
        <v>87</v>
      </c>
      <c r="F34" s="26" t="s">
        <v>19</v>
      </c>
      <c r="G34" s="26" t="s">
        <v>83</v>
      </c>
      <c r="H34" s="93">
        <v>43819</v>
      </c>
      <c r="I34" s="93">
        <v>44186</v>
      </c>
      <c r="J34" s="95"/>
      <c r="K34" s="45">
        <v>15000</v>
      </c>
      <c r="L34" s="96">
        <v>0.0796</v>
      </c>
      <c r="M34" s="20" t="s">
        <v>20</v>
      </c>
      <c r="N34" s="45">
        <v>15000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694.87</v>
      </c>
      <c r="U34" s="45">
        <v>0</v>
      </c>
      <c r="V34" s="45">
        <v>0</v>
      </c>
      <c r="W34" s="114">
        <v>694.87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60">
        <v>15000</v>
      </c>
      <c r="AE34" s="45">
        <v>0</v>
      </c>
      <c r="AF34" s="60">
        <v>0</v>
      </c>
      <c r="AG34" s="45">
        <v>0</v>
      </c>
      <c r="AH34" s="97">
        <v>0</v>
      </c>
    </row>
    <row r="35" spans="1:38" s="64" customFormat="1" ht="17.25">
      <c r="A35" s="31" t="s">
        <v>14</v>
      </c>
      <c r="B35" s="32"/>
      <c r="C35" s="32"/>
      <c r="D35" s="32"/>
      <c r="E35" s="22"/>
      <c r="F35" s="22"/>
      <c r="G35" s="22"/>
      <c r="H35" s="32"/>
      <c r="I35" s="32"/>
      <c r="J35" s="32"/>
      <c r="K35" s="43">
        <f>K31+K32+K33+K34</f>
        <v>30000</v>
      </c>
      <c r="L35" s="32"/>
      <c r="M35" s="32"/>
      <c r="N35" s="50">
        <f>N31+N32+N33+N34</f>
        <v>30000</v>
      </c>
      <c r="O35" s="50">
        <f aca="true" t="shared" si="4" ref="O35:AH35">O31+O32+O33</f>
        <v>0</v>
      </c>
      <c r="P35" s="50">
        <f t="shared" si="4"/>
        <v>0</v>
      </c>
      <c r="Q35" s="50">
        <f t="shared" si="4"/>
        <v>0</v>
      </c>
      <c r="R35" s="50">
        <f t="shared" si="4"/>
        <v>0</v>
      </c>
      <c r="S35" s="50">
        <f t="shared" si="4"/>
        <v>0</v>
      </c>
      <c r="T35" s="50">
        <f>T31+T32+T33+T34</f>
        <v>1393.23</v>
      </c>
      <c r="U35" s="50">
        <f>U31+U32+U33+U34</f>
        <v>0</v>
      </c>
      <c r="V35" s="50">
        <f>V31+V32+V33+V34</f>
        <v>0</v>
      </c>
      <c r="W35" s="50">
        <f>W31+W32+W33+W34</f>
        <v>1393.23</v>
      </c>
      <c r="X35" s="50">
        <f t="shared" si="4"/>
        <v>0</v>
      </c>
      <c r="Y35" s="50">
        <f t="shared" si="4"/>
        <v>0</v>
      </c>
      <c r="Z35" s="50">
        <f t="shared" si="4"/>
        <v>0</v>
      </c>
      <c r="AA35" s="50">
        <f t="shared" si="4"/>
        <v>0</v>
      </c>
      <c r="AB35" s="50">
        <f t="shared" si="4"/>
        <v>0</v>
      </c>
      <c r="AC35" s="50">
        <f t="shared" si="4"/>
        <v>0</v>
      </c>
      <c r="AD35" s="50">
        <f>AD31+AD32+AD33+AD34</f>
        <v>30000</v>
      </c>
      <c r="AE35" s="50">
        <f t="shared" si="4"/>
        <v>0</v>
      </c>
      <c r="AF35" s="50">
        <f t="shared" si="4"/>
        <v>0</v>
      </c>
      <c r="AG35" s="50">
        <f t="shared" si="4"/>
        <v>0</v>
      </c>
      <c r="AH35" s="50">
        <f t="shared" si="4"/>
        <v>0</v>
      </c>
      <c r="AK35" s="82"/>
      <c r="AL35" s="82"/>
    </row>
    <row r="36" spans="1:34" ht="15">
      <c r="A36" s="18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44"/>
      <c r="L36" s="19"/>
      <c r="M36" s="19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6"/>
    </row>
    <row r="37" spans="1:34" s="64" customFormat="1" ht="15.75" thickBot="1">
      <c r="A37" s="47" t="s">
        <v>15</v>
      </c>
      <c r="B37" s="48"/>
      <c r="C37" s="48"/>
      <c r="D37" s="48"/>
      <c r="E37" s="48"/>
      <c r="F37" s="48"/>
      <c r="G37" s="48"/>
      <c r="H37" s="48"/>
      <c r="I37" s="48"/>
      <c r="J37" s="48"/>
      <c r="K37" s="49"/>
      <c r="L37" s="48"/>
      <c r="M37" s="48"/>
      <c r="N37" s="57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9">
        <v>0</v>
      </c>
    </row>
    <row r="38" spans="1:34" s="64" customFormat="1" ht="18.75" customHeight="1" thickBot="1">
      <c r="A38" s="98" t="s">
        <v>16</v>
      </c>
      <c r="B38" s="99"/>
      <c r="C38" s="99"/>
      <c r="D38" s="99"/>
      <c r="E38" s="99"/>
      <c r="F38" s="99"/>
      <c r="G38" s="99"/>
      <c r="H38" s="99"/>
      <c r="I38" s="99"/>
      <c r="J38" s="99"/>
      <c r="K38" s="100">
        <f>K29+K35</f>
        <v>112673</v>
      </c>
      <c r="L38" s="99"/>
      <c r="M38" s="99"/>
      <c r="N38" s="101">
        <f aca="true" t="shared" si="5" ref="N38:AC38">SUM(N37,N35,N29,N20)</f>
        <v>115651.98999999999</v>
      </c>
      <c r="O38" s="101">
        <f t="shared" si="5"/>
        <v>0</v>
      </c>
      <c r="P38" s="101">
        <f t="shared" si="5"/>
        <v>0</v>
      </c>
      <c r="Q38" s="101">
        <f t="shared" si="5"/>
        <v>0</v>
      </c>
      <c r="R38" s="101">
        <f t="shared" si="5"/>
        <v>0</v>
      </c>
      <c r="S38" s="101">
        <f t="shared" si="5"/>
        <v>0</v>
      </c>
      <c r="T38" s="101">
        <f t="shared" si="5"/>
        <v>1423.46</v>
      </c>
      <c r="U38" s="101">
        <f t="shared" si="5"/>
        <v>0</v>
      </c>
      <c r="V38" s="101">
        <f t="shared" si="5"/>
        <v>663.76</v>
      </c>
      <c r="W38" s="101">
        <f t="shared" si="5"/>
        <v>1423.46</v>
      </c>
      <c r="X38" s="101">
        <f t="shared" si="5"/>
        <v>0</v>
      </c>
      <c r="Y38" s="101">
        <f t="shared" si="5"/>
        <v>0</v>
      </c>
      <c r="Z38" s="101">
        <f t="shared" si="5"/>
        <v>0</v>
      </c>
      <c r="AA38" s="101">
        <f t="shared" si="5"/>
        <v>0</v>
      </c>
      <c r="AB38" s="101">
        <f t="shared" si="5"/>
        <v>0</v>
      </c>
      <c r="AC38" s="101">
        <f t="shared" si="5"/>
        <v>0</v>
      </c>
      <c r="AD38" s="101">
        <f>AD35+AD29</f>
        <v>114988.23</v>
      </c>
      <c r="AE38" s="101">
        <f>SUM(AE37,AE35,AE29,AE20)</f>
        <v>0</v>
      </c>
      <c r="AF38" s="101">
        <f>SUM(AF37,AF35,AF29,AF20)</f>
        <v>0</v>
      </c>
      <c r="AG38" s="101">
        <f>SUM(AG37,AG35,AG29,AG20)</f>
        <v>0</v>
      </c>
      <c r="AH38" s="102">
        <f>SUM(AH37,AH35,AH29,AH20)</f>
        <v>0</v>
      </c>
    </row>
    <row r="39" spans="1:34" ht="15">
      <c r="A39" s="34"/>
      <c r="B39" s="3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03"/>
      <c r="N39" s="104"/>
      <c r="O39" s="104"/>
      <c r="P39" s="104"/>
      <c r="Q39" s="104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</row>
    <row r="40" spans="1:34" ht="17.25">
      <c r="A40" s="34"/>
      <c r="B40" s="105"/>
      <c r="C40" s="106"/>
      <c r="D40" s="107"/>
      <c r="E40" s="105"/>
      <c r="F40" s="106"/>
      <c r="G40" s="132"/>
      <c r="H40" s="132"/>
      <c r="I40" s="105"/>
      <c r="J40" s="108"/>
      <c r="K40" s="109"/>
      <c r="L40" s="108"/>
      <c r="M40" s="103"/>
      <c r="N40" s="103"/>
      <c r="O40" s="103"/>
      <c r="P40" s="103"/>
      <c r="Q40" s="103"/>
      <c r="R40" s="34"/>
      <c r="S40" s="40"/>
      <c r="T40" s="40"/>
      <c r="U40" s="34"/>
      <c r="V40" s="34"/>
      <c r="W40" s="40"/>
      <c r="X40" s="34"/>
      <c r="Y40" s="34"/>
      <c r="Z40" s="34"/>
      <c r="AA40" s="34"/>
      <c r="AB40" s="34"/>
      <c r="AC40" s="34"/>
      <c r="AD40" s="40"/>
      <c r="AE40" s="34"/>
      <c r="AF40" s="34"/>
      <c r="AG40" s="34"/>
      <c r="AH40" s="34"/>
    </row>
    <row r="41" spans="1:34" ht="17.25">
      <c r="A41" s="34"/>
      <c r="B41" s="105"/>
      <c r="C41" s="106"/>
      <c r="D41" s="106"/>
      <c r="E41" s="106"/>
      <c r="F41" s="106"/>
      <c r="G41" s="106"/>
      <c r="H41" s="106"/>
      <c r="I41" s="106"/>
      <c r="J41" s="108"/>
      <c r="K41" s="108"/>
      <c r="L41" s="108"/>
      <c r="M41" s="103"/>
      <c r="N41" s="103"/>
      <c r="O41" s="103"/>
      <c r="P41" s="103"/>
      <c r="Q41" s="103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17.25">
      <c r="A42" s="34"/>
      <c r="B42" s="105"/>
      <c r="C42" s="107"/>
      <c r="D42" s="107"/>
      <c r="E42" s="107"/>
      <c r="F42" s="107"/>
      <c r="G42" s="107"/>
      <c r="H42" s="107"/>
      <c r="I42" s="107"/>
      <c r="J42" s="110"/>
      <c r="K42" s="115"/>
      <c r="L42" s="115"/>
      <c r="M42" s="115"/>
      <c r="N42" s="110"/>
      <c r="O42" s="11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2:19" ht="17.25">
      <c r="B43" s="105"/>
      <c r="C43" s="83"/>
      <c r="D43" s="83"/>
      <c r="E43" s="83"/>
      <c r="F43" s="83"/>
      <c r="G43" s="131"/>
      <c r="H43" s="131"/>
      <c r="I43" s="105"/>
      <c r="J43" s="111"/>
      <c r="K43" s="111"/>
      <c r="L43" s="111"/>
      <c r="O43" s="111"/>
      <c r="P43" s="111"/>
      <c r="Q43" s="111"/>
      <c r="R43" s="111"/>
      <c r="S43" s="111"/>
    </row>
    <row r="44" spans="2:9" ht="17.25">
      <c r="B44" s="83"/>
      <c r="C44" s="83"/>
      <c r="D44" s="83"/>
      <c r="E44" s="83"/>
      <c r="F44" s="83"/>
      <c r="G44" s="83"/>
      <c r="H44" s="83"/>
      <c r="I44" s="83"/>
    </row>
    <row r="47" spans="2:3" ht="12.75">
      <c r="B47" s="112"/>
      <c r="C47" s="112"/>
    </row>
    <row r="48" spans="2:3" ht="12.75">
      <c r="B48" s="113"/>
      <c r="C48" s="112"/>
    </row>
    <row r="49" ht="12">
      <c r="B49" s="76"/>
    </row>
    <row r="50" ht="12">
      <c r="B50" s="76"/>
    </row>
  </sheetData>
  <sheetProtection/>
  <mergeCells count="41">
    <mergeCell ref="G11:H11"/>
    <mergeCell ref="J4:R4"/>
    <mergeCell ref="AC2:AG2"/>
    <mergeCell ref="V13:Z14"/>
    <mergeCell ref="Y15:Z15"/>
    <mergeCell ref="AD13:AH14"/>
    <mergeCell ref="J3:R3"/>
    <mergeCell ref="AC1:AG1"/>
    <mergeCell ref="AG12:AH12"/>
    <mergeCell ref="V15:X15"/>
    <mergeCell ref="AA15:AC15"/>
    <mergeCell ref="AD15:AF15"/>
    <mergeCell ref="K13:K16"/>
    <mergeCell ref="G43:H43"/>
    <mergeCell ref="G40:H40"/>
    <mergeCell ref="A21:AH21"/>
    <mergeCell ref="L13:L16"/>
    <mergeCell ref="I13:J15"/>
    <mergeCell ref="A13:A16"/>
    <mergeCell ref="M13:M16"/>
    <mergeCell ref="AG15:AH15"/>
    <mergeCell ref="K42:M42"/>
    <mergeCell ref="S13:U14"/>
    <mergeCell ref="Q15:R15"/>
    <mergeCell ref="F13:F16"/>
    <mergeCell ref="C39:L39"/>
    <mergeCell ref="G13:G16"/>
    <mergeCell ref="A18:AH18"/>
    <mergeCell ref="N13:R14"/>
    <mergeCell ref="E13:E16"/>
    <mergeCell ref="AA13:AC14"/>
    <mergeCell ref="I5:J5"/>
    <mergeCell ref="C13:C16"/>
    <mergeCell ref="B13:B16"/>
    <mergeCell ref="A9:U9"/>
    <mergeCell ref="A10:N10"/>
    <mergeCell ref="N15:P15"/>
    <mergeCell ref="H13:H16"/>
    <mergeCell ref="D13:D16"/>
    <mergeCell ref="A7:U7"/>
    <mergeCell ref="S15:U15"/>
  </mergeCells>
  <printOptions/>
  <pageMargins left="0" right="0" top="0.5905511811023623" bottom="0" header="0.5118110236220472" footer="0.5118110236220472"/>
  <pageSetup horizontalDpi="600" verticalDpi="600" orientation="landscape" paperSize="9" scale="37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2020-08-03T03:49:03Z</cp:lastPrinted>
  <dcterms:created xsi:type="dcterms:W3CDTF">2000-10-03T09:28:13Z</dcterms:created>
  <dcterms:modified xsi:type="dcterms:W3CDTF">2020-08-03T03:49:05Z</dcterms:modified>
  <cp:category/>
  <cp:version/>
  <cp:contentType/>
  <cp:contentStatus/>
</cp:coreProperties>
</file>