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176" windowWidth="15480" windowHeight="9315" activeTab="0"/>
  </bookViews>
  <sheets>
    <sheet name="ПРИЛОЖЕНИЕ 1" sheetId="1" r:id="rId1"/>
  </sheets>
  <definedNames>
    <definedName name="_xlnm.Print_Titles" localSheetId="0">'ПРИЛОЖЕНИЕ 1'!$4:$5</definedName>
    <definedName name="_xlnm.Print_Area" localSheetId="0">'ПРИЛОЖЕНИЕ 1'!$A$1:$T$566</definedName>
  </definedNames>
  <calcPr fullCalcOnLoad="1"/>
</workbook>
</file>

<file path=xl/comments1.xml><?xml version="1.0" encoding="utf-8"?>
<comments xmlns="http://schemas.openxmlformats.org/spreadsheetml/2006/main">
  <authors>
    <author>Гершун</author>
    <author>Home</author>
    <author>Покровский</author>
  </authors>
  <commentList>
    <comment ref="O22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24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25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R294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AW263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по аналогии с байкалсан
</t>
        </r>
      </text>
    </comment>
    <comment ref="N34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51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5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6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6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0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11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1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2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2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3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4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5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8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8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20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3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40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4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5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5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R258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AW227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по аналогии с байкалсан
</t>
        </r>
      </text>
    </comment>
    <comment ref="R264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270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276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282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288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N50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O32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M476" authorId="2">
      <text>
        <r>
          <rPr>
            <b/>
            <sz val="8"/>
            <rFont val="Tahoma"/>
            <family val="0"/>
          </rPr>
          <t>Покровский:</t>
        </r>
        <r>
          <rPr>
            <sz val="8"/>
            <rFont val="Tahoma"/>
            <family val="0"/>
          </rPr>
          <t xml:space="preserve">
</t>
        </r>
      </text>
    </comment>
    <comment ref="N47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R146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140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98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104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110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N12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12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17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20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5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</commentList>
</comments>
</file>

<file path=xl/sharedStrings.xml><?xml version="1.0" encoding="utf-8"?>
<sst xmlns="http://schemas.openxmlformats.org/spreadsheetml/2006/main" count="597" uniqueCount="262">
  <si>
    <t>№
п/п</t>
  </si>
  <si>
    <t>Наименование мероприятия</t>
  </si>
  <si>
    <t xml:space="preserve">Наименование ОГЦП (ФЦП) и  других механизмов, через которые планируется финансирование мероприятия </t>
  </si>
  <si>
    <t>Срок реализации</t>
  </si>
  <si>
    <t>Объем финансирования, млн. рублей</t>
  </si>
  <si>
    <t>Мощность
 (в соотв. ед.)</t>
  </si>
  <si>
    <t>Экономи-ческий эффект (прибыль, млн.руб.)</t>
  </si>
  <si>
    <t>Создаваемые рабочие места, ед.</t>
  </si>
  <si>
    <t>Создаваемые рабочие места, ед. Нарастаящий ИТОГ</t>
  </si>
  <si>
    <t>Вклад в бюджетную систему Российской Федерации, млн. рублей</t>
  </si>
  <si>
    <t>Всего</t>
  </si>
  <si>
    <t>федеральный бюджет</t>
  </si>
  <si>
    <t>областной бюджет</t>
  </si>
  <si>
    <t>местный бюджет</t>
  </si>
  <si>
    <t>всего</t>
  </si>
  <si>
    <t>в федеральный бюджет</t>
  </si>
  <si>
    <t>в областной бюджет</t>
  </si>
  <si>
    <t>в местный бюджет</t>
  </si>
  <si>
    <t>ИТОГО ПО МЕРОПРИЯТИЯМ</t>
  </si>
  <si>
    <t>в том числе:</t>
  </si>
  <si>
    <t xml:space="preserve">2010-2014 </t>
  </si>
  <si>
    <t>ИТОГО ПО РАЗДЕЛУ</t>
  </si>
  <si>
    <t>2010-2014</t>
  </si>
  <si>
    <t>ИТОГО ПО ПОДРАЗДЕЛУ</t>
  </si>
  <si>
    <t>Персональная работа с безработными, гражданами, попавшими в трудную жизненную ситуацию, в целях оказания содействия в трудоустройстве и решении социальных проблем (социальное акушерство).</t>
  </si>
  <si>
    <t>Выделение грантов на открытие бизнеса</t>
  </si>
  <si>
    <t>Микрокредитование</t>
  </si>
  <si>
    <t>Предоставление гарантий  субъектам малого и среднего предпринимательства из областного Гарантийного фонда</t>
  </si>
  <si>
    <t>Торгово-деловой Центр</t>
  </si>
  <si>
    <t>ИП "Гайнулина Е.Г."</t>
  </si>
  <si>
    <t>S-1215 кв.м.</t>
  </si>
  <si>
    <t>100 чел./сутки</t>
  </si>
  <si>
    <t>Увеличение торговых мест для реализации сельско-хозяйственной продукции</t>
  </si>
  <si>
    <t>ЗАО "Ассоль-ТК"</t>
  </si>
  <si>
    <t>S-800 кв.м.</t>
  </si>
  <si>
    <t>Розлив питьевой воды "Ордайская"</t>
  </si>
  <si>
    <t>ЗАО "с/п Кедр"</t>
  </si>
  <si>
    <t>100 тн в месяц питьевой воды</t>
  </si>
  <si>
    <t>Строительство завода по производству газобетонных блоков</t>
  </si>
  <si>
    <t>"Ново-Зиминская ТЭЦ ОАО "Иркутскэрнерго"</t>
  </si>
  <si>
    <t>Строительство саянского свинокомплекса</t>
  </si>
  <si>
    <t xml:space="preserve">Обеспечение пожарной безопасности на объектах муниципальной собственности социальной сферы </t>
  </si>
  <si>
    <t xml:space="preserve">"Программа обеспечения пожарной безопасности на объектах муниципальной собственности социальной сферы на 2005-2011 годы". </t>
  </si>
  <si>
    <t>Замена вышедших из строя оконных блоков в общеобразовательных учреждениях</t>
  </si>
  <si>
    <t>Городская целевая Программа "Окна" на 2008-2010 годы</t>
  </si>
  <si>
    <t>Замена устаревшего и вышедшего из строя технологического и холодильного оборудования в школьных столовых</t>
  </si>
  <si>
    <t>Капитальный ремонт ранее закрытых (перепрофилированных) дошкольных образовательных учреждений</t>
  </si>
  <si>
    <t>Городская Программа развития муниципального дошкольного образования на 2008-2012 годы (с продлением срока до 2014 года)</t>
  </si>
  <si>
    <t>440 мест                                                (два ДОУ по 220 мест)</t>
  </si>
  <si>
    <t>Оснащение материально - технической базы МУЗ "Саянская городская больница"</t>
  </si>
  <si>
    <t>муниципальная</t>
  </si>
  <si>
    <t>Приобретение 100 наименований оборудования</t>
  </si>
  <si>
    <t>Текущий ремонт помещений МУЗ "Саянская городская больница"</t>
  </si>
  <si>
    <t>Ведомственная целевая программа "Охрана здоровья населения г. Саянска" на 2010-2012гг."</t>
  </si>
  <si>
    <t>Трудоустройство 23 врачей</t>
  </si>
  <si>
    <t>МЦП «Укрепление материально – технической базы учреждений культуры»</t>
  </si>
  <si>
    <t>ООО "Саянский бройлер"</t>
  </si>
  <si>
    <t>Строительство городского стадиона</t>
  </si>
  <si>
    <t>Форма собственности муниципальная, на ПСД получено заключение Главгосэкспертизы</t>
  </si>
  <si>
    <t>Обеспечение  жильем  молодых  семей</t>
  </si>
  <si>
    <t>Долгосрочная  целевая  программа "Доступное жилье для молодых семей на 2010 - 2015 годы"</t>
  </si>
  <si>
    <t>Всего 100 семей, в среднем  20 семей в год</t>
  </si>
  <si>
    <t>МЦП «Обеспечение пожарной безопасности на объектах муниципальной собственности социальной сферы на 2005-2011 г.г»</t>
  </si>
  <si>
    <t>МЦП постановление правительства РФ №968 от 29.12.07 г. «О порядке предоставления в 2008-2011 гг. из федерального бюджета бюджетам субъектов РФ субсидий  для комплектования книжных фондов библиотек муниципальных образований»</t>
  </si>
  <si>
    <t>МЦП "Одарённые дети" на 2009-2012 гг.</t>
  </si>
  <si>
    <t>Проектирование и строительство первой очереди полигона твердых бытовых  отходов в городе Саянске</t>
  </si>
  <si>
    <t>Образование</t>
  </si>
  <si>
    <t>Здравоохранение</t>
  </si>
  <si>
    <t>Культура</t>
  </si>
  <si>
    <t>Физкультура, спорт и туризм</t>
  </si>
  <si>
    <t>ООО "Управление промышленных предприятий</t>
  </si>
  <si>
    <t>Муниципальная</t>
  </si>
  <si>
    <t>Муниципальная целевая программа "Строительство улиц г. Саянска" на 2008-2011гг</t>
  </si>
  <si>
    <t>Инвестиции ОАО "Саянскхимпласт"</t>
  </si>
  <si>
    <t>Частная (имеется)</t>
  </si>
  <si>
    <t>200 тыс. тонн ВХМ в год</t>
  </si>
  <si>
    <t>увеличение мощности до 350 тыс. тонн ВХМ в год</t>
  </si>
  <si>
    <t>Реконструкция производства хлора и каустика (технико-экономическое обоснование проекта)</t>
  </si>
  <si>
    <t>Реконструкция производства винилхлорида с увеличением мощности до 350 тыс. тонн в ВХМ в год.</t>
  </si>
  <si>
    <t>Срок окупаемости выходит за рамки 2014 г.</t>
  </si>
  <si>
    <t>1.  МОДЕРНИЗАЦИЯ ГРАДООБРАЗУЮЩЕГО ПРЕДПРИЯТИЯ ОАО "Саянскхимпласт"</t>
  </si>
  <si>
    <t>*</t>
  </si>
  <si>
    <t>Переработка 5,5 млрд. куб.м. в год природного газа</t>
  </si>
  <si>
    <t>Капитальный ремонт многоквартирных домов</t>
  </si>
  <si>
    <t>Укрепление материально-технической базы учреждений культуры</t>
  </si>
  <si>
    <t>Комплектование книжных фондов библиотек</t>
  </si>
  <si>
    <t>Развитие ремесел</t>
  </si>
  <si>
    <t>Поддержка одаренных детей</t>
  </si>
  <si>
    <t>Подготовка интернов, обеспечение молодых специалистов жильем, доплата врачам за сложность и напряженность, оплата за последипломное обучение</t>
  </si>
  <si>
    <t>Организация общественных работ, временного трудоустройства работников, находящихся под угрозой увольнения, а также признанных в установленном порядке безработными граждан и граждан, ищущих работу</t>
  </si>
  <si>
    <t>Все мероприятия Плана по содействию занятости реализуются в рамках Программы дополнительных мер по снижению напряженности на рынке труда Иркутской области на 2010 год, утвержденной постановлением Правительства Иркутской области от 01.02.2010 № 9-пп. Указанная Программа будет утверждаться ежегодно. Мероприятия реализуются в рамках установленных лимитов</t>
  </si>
  <si>
    <t>Организация стажировок выпускников образовательных учреждений в целях приобретения опыта работы</t>
  </si>
  <si>
    <t>Содействие самозанятости безработных граждан и стимулирование создания безработными гражданами, открывшими собственное дело, дополнительных рабочих мест для трудоустройства безработных граждан</t>
  </si>
  <si>
    <t>Опережающее профессиональное обучение работников, находящихся под угрозой увольнения</t>
  </si>
  <si>
    <t>Оказание адресной поддержки гражданам, включая организацию их переезда в другую местность для замещения рабочих мест, в том числе создаваемых в рамках реализации федеральных целевых программ и инвестиционных проектов</t>
  </si>
  <si>
    <t>Строительство установки по производству силикатного кирпича</t>
  </si>
  <si>
    <t>Комплекс получения топливного газа для установки крекинга дихлорэтана (1-ый пусковой комплекс)</t>
  </si>
  <si>
    <t>5 т в год</t>
  </si>
  <si>
    <t>200 т в год</t>
  </si>
  <si>
    <t>ООО "МСУ-50"</t>
  </si>
  <si>
    <t>Частная ПСД имеется</t>
  </si>
  <si>
    <t>ООО "СибСтройОкна"</t>
  </si>
  <si>
    <t>30 тыс. штук в год</t>
  </si>
  <si>
    <t>Изготовление труб из ПВХ</t>
  </si>
  <si>
    <t>ООО "ЛайнСибПлюс"</t>
  </si>
  <si>
    <t>270 т в год</t>
  </si>
  <si>
    <t>ООО "БайкалАвто"</t>
  </si>
  <si>
    <t>15 постов обслуживания</t>
  </si>
  <si>
    <t>ИП Юрчук С.А.</t>
  </si>
  <si>
    <t>1000 м2</t>
  </si>
  <si>
    <t>Строительство оздоровительного центра</t>
  </si>
  <si>
    <t>ИП Юрчук А.Л.</t>
  </si>
  <si>
    <t>500 м2</t>
  </si>
  <si>
    <t>Строительство центрального колхозного рынка</t>
  </si>
  <si>
    <t>1200 м2</t>
  </si>
  <si>
    <t>ООО "Химтрон"</t>
  </si>
  <si>
    <t>баня-12 чел;    гостиница - 20 номеров; детское кафе - 40 мест; сеть быстрого питания - 30 мест</t>
  </si>
  <si>
    <t>ИП Филиппенко Г.В.</t>
  </si>
  <si>
    <t>гостиница - 20 номеров, пиццерия - 40 мест, кулинария с пекарней - 100м2</t>
  </si>
  <si>
    <t>140 Мв</t>
  </si>
  <si>
    <t>централизованный баланс</t>
  </si>
  <si>
    <t>ОГЦП "Поддержка и развитие малого и среднего предпринимательства в Иркутской области» на 2008 - 2010 годы", МЦП "Поддержка и развитие субъектов малого и среднего пред-принимательства в муниципальном образовании  «город Саянск» на 2008 – 2011 гг."</t>
  </si>
  <si>
    <t>Система мероприятий «Комплексного инвестиционного плана модернизации моногорода Саянск Иркутской области на период 2010-2014 годы»</t>
  </si>
  <si>
    <t>Реконструкция  автомобильной дороги от птицефабрики СПК "Окинский" до транспортной развязки федеральной автомобильной дороги М-53 и дороги "Подъезд к г.Саянску"</t>
  </si>
  <si>
    <t xml:space="preserve">Производство по выпуску светильников на светодиодах </t>
  </si>
  <si>
    <t>Производство флавоноидов из лиственницы сибирской</t>
  </si>
  <si>
    <t xml:space="preserve">Станция технического обслуживания </t>
  </si>
  <si>
    <t xml:space="preserve">Строительство нового рынка </t>
  </si>
  <si>
    <t>Строительство торгово-гостиничного комплекса</t>
  </si>
  <si>
    <t xml:space="preserve">Строительство гостиничного комплекса с пиццерией, кулинарией, пекарней </t>
  </si>
  <si>
    <t>Реконструкция основных фондов по водоснабжению, канализованию, теплоснабжению и связи</t>
  </si>
  <si>
    <t>дотация на поддержку мер по обеспечению сбалансированности бюджетов субъектов  РФ</t>
  </si>
  <si>
    <t>5.2.1</t>
  </si>
  <si>
    <t>5.2.2</t>
  </si>
  <si>
    <t>5.2.3</t>
  </si>
  <si>
    <t xml:space="preserve">Реконструкция и модернизация действующего производства  </t>
  </si>
  <si>
    <t xml:space="preserve">Строительство теплично-парникового комплекса </t>
  </si>
  <si>
    <t>120 млн.шт кирпича в год</t>
  </si>
  <si>
    <t>ведется поиск инвестора</t>
  </si>
  <si>
    <t>104 тыс. голов свиней, производительность - 11,5 тыс. тн. свинины в год</t>
  </si>
  <si>
    <t>протяженность 7,514 км</t>
  </si>
  <si>
    <t>ФЦП "Развитие физической культуры и спорта в РФ на 2006-2015 гг."</t>
  </si>
  <si>
    <t>Центр зимних  видов спорта на основе горнолыжной базы "Северная", в том числе:</t>
  </si>
  <si>
    <t xml:space="preserve">Реконструкция и модернизация действующего производства, в том числе:                                                                                                                                                         </t>
  </si>
  <si>
    <t>реконструкция автомобильной дороги "Саянск-птицефабрика ООО "Саянский бройлер"</t>
  </si>
  <si>
    <t>Капитальный ремонт объекта берегоукрепления и дамбы обвалования узла I подъёма хозпитьевого водозабора</t>
  </si>
  <si>
    <t>Муниципальная, ПСД имеется</t>
  </si>
  <si>
    <t>Областная инвестиционная программа защиты окружающей среды на 2009-2014 годы;   Федеральная доля - за счёт субсидий осуществляющих капитальный ремонт гидротехнических сооружений</t>
  </si>
  <si>
    <t>Частная                (бизнес-план)</t>
  </si>
  <si>
    <t>Частная                         (в стадии разработки)</t>
  </si>
  <si>
    <t>Частная,                      ПСД имеется</t>
  </si>
  <si>
    <t>Информационная, консультационная, методическая поддержка субъектов малого и среднего предпринимательства</t>
  </si>
  <si>
    <t>Областная адресная программа по капитальному ремонту многоквартирных домов, в соответсвии с  Федеральным законом от 21.07.2007 г. "О Фонде содействия реформированию ЖКХ"</t>
  </si>
  <si>
    <t>фонд содействия                              реформированию ЖКХ</t>
  </si>
  <si>
    <t>кредиты коммерческих банков,                                гранты фондов</t>
  </si>
  <si>
    <t>собственные средства                                              предприятия</t>
  </si>
  <si>
    <t>Установка крекинга дихлорэтана мощностью 200 тыс. т. винилхлорида мономера (ВХМ) в год</t>
  </si>
  <si>
    <t>ЗАО,                                    ПСД имеется</t>
  </si>
  <si>
    <t>Строительство инженерной и дорожно-транспортной инфраструктуры (обустройство скважины, проведение системы канализования, модернизация электроснабжения, реконструкция автодороги "Саянск-Буря", "мкр.Северный" )</t>
  </si>
  <si>
    <t>Программа "Укрепление материально-технической базы муниципальных образовательных учреждений на 2006-2010 годы"</t>
  </si>
  <si>
    <t>Модернизация и техническое перевооружение предприятия "ООО "Управление промышленных предприятий"</t>
  </si>
  <si>
    <t>частная,
ПСД в стадии разработки</t>
  </si>
  <si>
    <t>Муниципальная,  ПСД в стадии разработки</t>
  </si>
  <si>
    <t xml:space="preserve">Областная программа поддержки народных ремесел Иркутской области "Сибирь мастеровая" </t>
  </si>
  <si>
    <t>Ведомственная целевая программа «Кадры культуры на 2011-2015 годы»</t>
  </si>
  <si>
    <t>Привлечение кадров в учреждения культуры</t>
  </si>
  <si>
    <t>проект региональной программы "Модернизация здравооохранения 2011-2012 годы"</t>
  </si>
  <si>
    <t>Протяженность 10,22 км, автомобильная дорога 3 категории</t>
  </si>
  <si>
    <t>Строительство городских улиц</t>
  </si>
  <si>
    <t>протяженность 11,85 км</t>
  </si>
  <si>
    <t>Муниципальная, ПСД имеется, имеется заключение Госэкспертизы</t>
  </si>
  <si>
    <t>180 тыс. м. куб. газобетона в год</t>
  </si>
  <si>
    <t xml:space="preserve">Ежегодное выделение грантов не менее 25 субъектам малого и среднего предпринимательства </t>
  </si>
  <si>
    <t>Выдача микрокредитов не менее 131существующему субъекту малого предпринимательства</t>
  </si>
  <si>
    <t>Ежегодное предоставление гарантий не менее 3 субъектам малого и среднего предпринимательства</t>
  </si>
  <si>
    <t xml:space="preserve">                                                             </t>
  </si>
  <si>
    <r>
      <t>Форма собственности (</t>
    </r>
    <r>
      <rPr>
        <b/>
        <u val="single"/>
        <sz val="10"/>
        <color indexed="8"/>
        <rFont val="Arial Cyr"/>
        <family val="0"/>
      </rPr>
      <t>наличие ПСД</t>
    </r>
    <r>
      <rPr>
        <b/>
        <sz val="10"/>
        <color indexed="8"/>
        <rFont val="Arial Cyr"/>
        <family val="0"/>
      </rPr>
      <t>)</t>
    </r>
  </si>
  <si>
    <r>
      <t>7,5 тыс.м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в год</t>
    </r>
  </si>
  <si>
    <r>
      <t>Частная                      (</t>
    </r>
    <r>
      <rPr>
        <u val="single"/>
        <sz val="10"/>
        <color indexed="8"/>
        <rFont val="Arial"/>
        <family val="2"/>
      </rPr>
      <t>в стадии разработки</t>
    </r>
    <r>
      <rPr>
        <sz val="10"/>
        <color indexed="8"/>
        <rFont val="Arial"/>
        <family val="2"/>
      </rPr>
      <t>)</t>
    </r>
  </si>
  <si>
    <r>
      <t xml:space="preserve">Электроснабжение: реконструкция ВЛ 10 кВ - ПС "Ока" микрорайон "Северный"; строительство ТП 2х630 кВа. Водоснабжение:строительство скважины дебет 30 л/сек; внутримикрорайонные сети </t>
    </r>
    <r>
      <rPr>
        <sz val="9"/>
        <color indexed="8"/>
        <rFont val="Arial"/>
        <family val="2"/>
      </rPr>
      <t>Ø 100 L=1,6 км. Канализация: внутримикрорайонные сети Ø 150 L=1,9 км, устроительство локальной системы очиски стоков 120 куб.м/час. Автомобильная дорога 3 полосы с асфальтовым покрытием протяженностью - 1,2 км.</t>
    </r>
  </si>
  <si>
    <r>
      <t>Мощность принимаемых твердых бытовых отходов в неуплотненном состоянии на начало эксплуатации - 51,2 тыс,м</t>
    </r>
    <r>
      <rPr>
        <vertAlign val="superscript"/>
        <sz val="10"/>
        <color indexed="8"/>
        <rFont val="Arial Cyr"/>
        <family val="0"/>
      </rPr>
      <t>3</t>
    </r>
  </si>
  <si>
    <t>Строительство газоперерабатывающего и газохимического (ГПК/ГХК) комплекса</t>
  </si>
  <si>
    <t xml:space="preserve">ОАО «Саянскхимпласт», ООО «Газпром переработка», ООО «СИБУР Восток» </t>
  </si>
  <si>
    <t>ЗАО «Саянскгазобетон», Байкальский банк СБ России</t>
  </si>
  <si>
    <t>ЗАО «Саянскгазобетон»</t>
  </si>
  <si>
    <t>ЗАО,                                ПСД в стадии разработки</t>
  </si>
  <si>
    <t>Открытое акционерное общество, инвестиционный замысел</t>
  </si>
  <si>
    <t>Частная,               ПСД в стадии разработки</t>
  </si>
  <si>
    <t>дотация на поддержку мер по обеспечению сбалансированности бюджетов субъектов РФ</t>
  </si>
  <si>
    <t>Частная,                 ПСД в стадии разработки</t>
  </si>
  <si>
    <t>Муниципальная , ПСД требует доработки</t>
  </si>
  <si>
    <t>ЗАО,                             ПСД в стадии разработки</t>
  </si>
  <si>
    <t>Муниципальная               ПСД в стадии разработки</t>
  </si>
  <si>
    <t>Муниципальная,    ПСД в стадии разработки</t>
  </si>
  <si>
    <t>Частная,                   по модернизации действующего производства имеются локальные ресурсные сметы расходов. На строительство нового кормоцеха – ПСД – в стадии разработки.</t>
  </si>
  <si>
    <t>ОАО,                      имеются технико-экономические предложения и сводные сметные расчеты стоимости строительства по каждому объекту строительства</t>
  </si>
  <si>
    <t>Частная, муниципальная.     ПСД в стадии разработки</t>
  </si>
  <si>
    <t>муниципальная,    ПСД имеется</t>
  </si>
  <si>
    <t xml:space="preserve"> производство мяса птицы к 2014г.:
- в живой массе –  до 26459тн. 
- в убойной массе - до 17727тн. 
</t>
  </si>
  <si>
    <t>ЗАО «Холдинговая компания СИСТЕМА»</t>
  </si>
  <si>
    <t>частная,                                ПСД в стадии разработки</t>
  </si>
  <si>
    <t>зп</t>
  </si>
  <si>
    <t>Долгосрочная целевая программа "Защита окружающей среды в Иркутской области на 2011-2015 годы"</t>
  </si>
  <si>
    <t>2.  РАЗВИТИЕ МЕСТНОЙ ПРОМЫШЛЕННОСТИ и АПК</t>
  </si>
  <si>
    <t>товарный бетон- 27,5 тыс.куб.м/год, раствор строительный 1,0 тыс.куб.м/год, сборный железобетон 1,7 тыс. куб.м/год.</t>
  </si>
  <si>
    <t>5.1.</t>
  </si>
  <si>
    <t>Строительство теплотрассы, сети водопровода, системы водоотведения</t>
  </si>
  <si>
    <t>подъездные пути с твердым покрытием 230 м, подстанция мощностью до 500 кВА</t>
  </si>
  <si>
    <t>Строительство трансформаторной подстанции, кабельной линии, теплотрассы, магистральной сети водопровода и канализации, реконструкция автодороги -  от фасадной (Ленинградский проспект) до поворота в зону хлебозавода)</t>
  </si>
  <si>
    <t>5.2.</t>
  </si>
  <si>
    <t>Наращивание мощностей Цеха по производству тротуарной плитки</t>
  </si>
  <si>
    <t>5.2.4</t>
  </si>
  <si>
    <t>5.3.</t>
  </si>
  <si>
    <t>5.3.1</t>
  </si>
  <si>
    <t>5.3.2</t>
  </si>
  <si>
    <t>3. РАЗВИТИЕ МАЛОГО И СРЕДНЕГО ПРЕДПРИНИМАТЕЛЬСТВА</t>
  </si>
  <si>
    <t>4. РАЗВИТИЕ РЕКРЕАЦИОННОГО КОМПЛЕКСА</t>
  </si>
  <si>
    <t>5. РАЗВИТИЕ СОЦИАЛЬНОЙ ИНФРАСТРУКТУРЫ</t>
  </si>
  <si>
    <t>6. РАЗВИТИЕ И МОДЕРНИЗАЦИЯ ИНЖЕНЕРНОЙ ИНФРАСТРУКТУРЫ</t>
  </si>
  <si>
    <t>6.2.  РАЗВИТИЕ ТРАНСПОРТА И ИНЖЕНЕРНОЙ ИНФРАСТРУКТУРЫ</t>
  </si>
  <si>
    <t>7. ОХРАНА ОКРУЖАЮЩЕЙ СРЕДЫ</t>
  </si>
  <si>
    <t>8. СОДЕЙСТВИЕ ЗАНЯТОСТИ НАСЕЛЕНИЯ</t>
  </si>
  <si>
    <t>Создание инженерной и транспортной инфраструктуры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</si>
  <si>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</si>
  <si>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</si>
  <si>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</si>
  <si>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</si>
  <si>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</si>
  <si>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</si>
  <si>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</si>
  <si>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</si>
  <si>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Создание и развитие технопарка г. Саянск</t>
  </si>
  <si>
    <r>
      <t xml:space="preserve">Инвестиционные проекты </t>
    </r>
  </si>
  <si>
    <t>5.4.</t>
  </si>
  <si>
    <t>5.4.1.</t>
  </si>
  <si>
    <t>теплотрасса - 1200м, водовод - 400м., линия электроснабжения - 400м., подъездные пути 200м.</t>
  </si>
  <si>
    <r>
      <t>теплотрасса 300м, мощностью 16 Гкал в мес., сеть водопровода 300 м, мощностью 2м</t>
    </r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в день, система водоотведения 20 м, мощность 1м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в день </t>
    </r>
    <r>
      <rPr>
        <vertAlign val="superscript"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</t>
    </r>
  </si>
  <si>
    <t>6.1.  ЖИЛИЩНО-КОММУНАЛЬНОЕ ХОЗЯЙСТВО</t>
  </si>
  <si>
    <t xml:space="preserve">в том числе: </t>
  </si>
  <si>
    <t>ВСЕГО по площадке 1</t>
  </si>
  <si>
    <t>ВСЕГО по площадке 2</t>
  </si>
  <si>
    <t xml:space="preserve">ВСЕГО </t>
  </si>
  <si>
    <r>
      <t>теплотрасса 350 м, мощностью  4 Гкал/час; электроэнергия -  ТП 2х630 кВа, КЛ 10 кВ протяженностью 1,5 км; водоснабжение - сеть водопровода 320 м, мощностью 45 м</t>
    </r>
    <r>
      <rPr>
        <vertAlign val="superscript"/>
        <sz val="10"/>
        <color indexed="8"/>
        <rFont val="Arial Cyr"/>
        <family val="0"/>
      </rPr>
      <t>3</t>
    </r>
    <r>
      <rPr>
        <sz val="10"/>
        <color indexed="8"/>
        <rFont val="Arial Cyr"/>
        <family val="0"/>
      </rPr>
      <t>/час; сеть канализации 450 м, мощностью  60 м</t>
    </r>
    <r>
      <rPr>
        <vertAlign val="superscript"/>
        <sz val="10"/>
        <color indexed="8"/>
        <rFont val="Arial Cyr"/>
        <family val="0"/>
      </rPr>
      <t>3</t>
    </r>
    <r>
      <rPr>
        <sz val="10"/>
        <color indexed="8"/>
        <rFont val="Arial Cyr"/>
        <family val="0"/>
      </rPr>
      <t>/час;  авто дорога 3-х полосной с асфальтовым покрытием - 3 км</t>
    </r>
  </si>
  <si>
    <t>МЕСТНАЯ ПРОМЫШЛЕННОСТЬ</t>
  </si>
  <si>
    <t>АПК</t>
  </si>
  <si>
    <t>Строительство подъездных путей протяженностью 230 м на участке от автомобильной дороги от птицефабрики СПК "Окинский" до транспортной развязки федеральной автомобильной дороги М-53 и дороги "Подъезд к г.Саянску" , подстанции мощностью до 500 кВА</t>
  </si>
  <si>
    <t>2010 факт</t>
  </si>
  <si>
    <t>2010 план</t>
  </si>
  <si>
    <t>2010факт</t>
  </si>
  <si>
    <t>% к итогу</t>
  </si>
  <si>
    <t>% к плану</t>
  </si>
  <si>
    <t>Реконструкция объекта общественного питания "Пивбар"</t>
  </si>
  <si>
    <t>9 постов обслуживания</t>
  </si>
  <si>
    <t>Предприятие торговли и общественного питания "Торговый комплекс"</t>
  </si>
  <si>
    <t>ИП "Ханыгин П.В.</t>
  </si>
  <si>
    <t>ИП Боровский О.В.</t>
  </si>
  <si>
    <t>ИП Дятлова О.В.</t>
  </si>
  <si>
    <t>Мэр городского округа муниципального образования "город Саянск"                                                                      М.Н. Щеглов</t>
  </si>
  <si>
    <r>
      <t>6</t>
    </r>
    <r>
      <rPr>
        <sz val="10"/>
        <color indexed="8"/>
        <rFont val="Arial Cyr"/>
        <family val="0"/>
      </rPr>
      <t xml:space="preserve"> домов, муниципальная и частная</t>
    </r>
  </si>
  <si>
    <t>Физическая культура, спорт и молодежная политика</t>
  </si>
  <si>
    <t>Площадь зданий и плоскостных сооружений - 15887,7 м2  Пропускная способность - 127 чел. единовременно</t>
  </si>
  <si>
    <t>Приложение 2 к решению Думы городского округа муниципального образования "город Саянск"    от 10.05.2011 №51-67-11-33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</si>
</sst>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.0_р_._-;\-* #,##0.0_р_._-;_-* &quot;-&quot;?_р_._-;_-@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E+00"/>
    <numFmt numFmtId="181" formatCode="0.000E+00"/>
    <numFmt numFmtId="182" formatCode="0.0E+00"/>
    <numFmt numFmtId="183" formatCode="0E+00"/>
    <numFmt numFmtId="184" formatCode="#,##0.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_)"/>
    <numFmt numFmtId="202" formatCode="#,##0&quot;р.&quot;"/>
    <numFmt numFmtId="203" formatCode="[=0]&quot;-&quot;;0"/>
    <numFmt numFmtId="204" formatCode="0.000000000"/>
    <numFmt numFmtId="205" formatCode="[=0]&quot;-&quot;;0.0"/>
    <numFmt numFmtId="206" formatCode="[=0]&quot;-&quot;;0.00"/>
    <numFmt numFmtId="207" formatCode="_-* #,##0_р_._-;\-* #,##0_р_._-;_-* &quot;-&quot;??_р_._-;_-@_-"/>
    <numFmt numFmtId="208" formatCode="#,##0.00&quot;р.&quot;"/>
  </numFmts>
  <fonts count="76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i/>
      <sz val="12"/>
      <color indexed="8"/>
      <name val="Arial Cyr"/>
      <family val="0"/>
    </font>
    <font>
      <i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"/>
      <family val="2"/>
    </font>
    <font>
      <b/>
      <sz val="9"/>
      <color indexed="8"/>
      <name val="Arial Cyr"/>
      <family val="0"/>
    </font>
    <font>
      <b/>
      <sz val="14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vertAlign val="superscript"/>
      <sz val="10"/>
      <color indexed="8"/>
      <name val="Arial"/>
      <family val="2"/>
    </font>
    <font>
      <vertAlign val="superscript"/>
      <sz val="10"/>
      <color indexed="8"/>
      <name val="Arial Cyr"/>
      <family val="0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i/>
      <sz val="9"/>
      <color indexed="8"/>
      <name val="Arial Cyr"/>
      <family val="0"/>
    </font>
    <font>
      <sz val="16"/>
      <color indexed="8"/>
      <name val="Arial Cyr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i/>
      <sz val="11"/>
      <color indexed="10"/>
      <name val="Arial"/>
      <family val="2"/>
    </font>
    <font>
      <i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53"/>
      <name val="Arial Cyr"/>
      <family val="0"/>
    </font>
    <font>
      <sz val="10"/>
      <color indexed="53"/>
      <name val="Arial Cyr"/>
      <family val="0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77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169" fontId="23" fillId="0" borderId="0" xfId="0" applyNumberFormat="1" applyFont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169" fontId="23" fillId="0" borderId="0" xfId="0" applyNumberFormat="1" applyFont="1" applyFill="1" applyAlignment="1">
      <alignment wrapText="1"/>
    </xf>
    <xf numFmtId="169" fontId="23" fillId="0" borderId="0" xfId="0" applyNumberFormat="1" applyFont="1" applyAlignment="1">
      <alignment wrapText="1"/>
    </xf>
    <xf numFmtId="4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169" fontId="26" fillId="0" borderId="0" xfId="0" applyNumberFormat="1" applyFont="1" applyAlignment="1">
      <alignment horizontal="right" wrapText="1"/>
    </xf>
    <xf numFmtId="0" fontId="23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169" fontId="29" fillId="0" borderId="0" xfId="0" applyNumberFormat="1" applyFont="1" applyAlignment="1">
      <alignment horizontal="center" vertical="center"/>
    </xf>
    <xf numFmtId="169" fontId="28" fillId="0" borderId="0" xfId="0" applyNumberFormat="1" applyFont="1" applyAlignment="1">
      <alignment horizontal="center" vertical="center"/>
    </xf>
    <xf numFmtId="169" fontId="24" fillId="0" borderId="0" xfId="0" applyNumberFormat="1" applyFont="1" applyAlignment="1">
      <alignment horizontal="center" wrapText="1"/>
    </xf>
    <xf numFmtId="169" fontId="23" fillId="0" borderId="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 textRotation="90" wrapText="1"/>
    </xf>
    <xf numFmtId="169" fontId="32" fillId="0" borderId="10" xfId="0" applyNumberFormat="1" applyFont="1" applyBorder="1" applyAlignment="1">
      <alignment horizontal="center" vertical="center" textRotation="90" wrapText="1"/>
    </xf>
    <xf numFmtId="169" fontId="32" fillId="0" borderId="10" xfId="0" applyNumberFormat="1" applyFont="1" applyFill="1" applyBorder="1" applyAlignment="1">
      <alignment horizontal="center" vertical="center" textRotation="90" wrapText="1"/>
    </xf>
    <xf numFmtId="169" fontId="32" fillId="0" borderId="0" xfId="0" applyNumberFormat="1" applyFont="1" applyFill="1" applyBorder="1" applyAlignment="1">
      <alignment horizontal="center" vertical="center" textRotation="90" wrapText="1"/>
    </xf>
    <xf numFmtId="169" fontId="29" fillId="7" borderId="10" xfId="0" applyNumberFormat="1" applyFont="1" applyFill="1" applyBorder="1" applyAlignment="1">
      <alignment horizontal="center" vertical="center"/>
    </xf>
    <xf numFmtId="168" fontId="29" fillId="7" borderId="10" xfId="0" applyNumberFormat="1" applyFont="1" applyFill="1" applyBorder="1" applyAlignment="1">
      <alignment horizontal="center" vertical="center"/>
    </xf>
    <xf numFmtId="1" fontId="29" fillId="7" borderId="10" xfId="0" applyNumberFormat="1" applyFont="1" applyFill="1" applyBorder="1" applyAlignment="1">
      <alignment horizontal="center" vertical="center"/>
    </xf>
    <xf numFmtId="168" fontId="29" fillId="7" borderId="10" xfId="0" applyNumberFormat="1" applyFont="1" applyFill="1" applyBorder="1" applyAlignment="1">
      <alignment horizontal="center" vertical="center" wrapText="1"/>
    </xf>
    <xf numFmtId="169" fontId="29" fillId="7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69" fontId="36" fillId="0" borderId="10" xfId="0" applyNumberFormat="1" applyFont="1" applyFill="1" applyBorder="1" applyAlignment="1">
      <alignment horizontal="left" vertical="center" wrapText="1"/>
    </xf>
    <xf numFmtId="169" fontId="35" fillId="0" borderId="10" xfId="0" applyNumberFormat="1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3" fontId="35" fillId="0" borderId="10" xfId="0" applyNumberFormat="1" applyFont="1" applyFill="1" applyBorder="1" applyAlignment="1">
      <alignment horizontal="left" vertical="center" wrapText="1"/>
    </xf>
    <xf numFmtId="169" fontId="35" fillId="0" borderId="0" xfId="0" applyNumberFormat="1" applyFont="1" applyFill="1" applyBorder="1" applyAlignment="1">
      <alignment horizontal="left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9" fontId="29" fillId="24" borderId="10" xfId="0" applyNumberFormat="1" applyFont="1" applyFill="1" applyBorder="1" applyAlignment="1">
      <alignment horizontal="center" vertical="center"/>
    </xf>
    <xf numFmtId="3" fontId="29" fillId="24" borderId="10" xfId="0" applyNumberFormat="1" applyFont="1" applyFill="1" applyBorder="1" applyAlignment="1">
      <alignment horizontal="center" vertical="center"/>
    </xf>
    <xf numFmtId="169" fontId="28" fillId="24" borderId="10" xfId="0" applyNumberFormat="1" applyFont="1" applyFill="1" applyBorder="1" applyAlignment="1">
      <alignment horizontal="center" vertical="center" wrapText="1"/>
    </xf>
    <xf numFmtId="169" fontId="29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169" fontId="37" fillId="0" borderId="10" xfId="0" applyNumberFormat="1" applyFont="1" applyFill="1" applyBorder="1" applyAlignment="1">
      <alignment horizontal="center" vertical="center" wrapText="1"/>
    </xf>
    <xf numFmtId="169" fontId="29" fillId="0" borderId="10" xfId="0" applyNumberFormat="1" applyFont="1" applyBorder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/>
    </xf>
    <xf numFmtId="169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69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3" fontId="29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9" fontId="29" fillId="25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3" fontId="37" fillId="0" borderId="10" xfId="0" applyNumberFormat="1" applyFont="1" applyFill="1" applyBorder="1" applyAlignment="1">
      <alignment horizontal="center" vertical="center" wrapText="1"/>
    </xf>
    <xf numFmtId="169" fontId="37" fillId="0" borderId="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3" fontId="29" fillId="25" borderId="10" xfId="0" applyNumberFormat="1" applyFont="1" applyFill="1" applyBorder="1" applyAlignment="1">
      <alignment horizontal="center" vertical="center"/>
    </xf>
    <xf numFmtId="4" fontId="24" fillId="14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69" fontId="1" fillId="25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justify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69" fontId="36" fillId="0" borderId="10" xfId="0" applyNumberFormat="1" applyFont="1" applyFill="1" applyBorder="1" applyAlignment="1">
      <alignment horizontal="center" vertical="center"/>
    </xf>
    <xf numFmtId="169" fontId="35" fillId="0" borderId="11" xfId="0" applyNumberFormat="1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169" fontId="29" fillId="24" borderId="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69" fontId="28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top" wrapText="1"/>
    </xf>
    <xf numFmtId="4" fontId="29" fillId="24" borderId="10" xfId="0" applyNumberFormat="1" applyFont="1" applyFill="1" applyBorder="1" applyAlignment="1">
      <alignment horizontal="center" vertical="center"/>
    </xf>
    <xf numFmtId="169" fontId="47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4" fontId="28" fillId="14" borderId="0" xfId="0" applyNumberFormat="1" applyFont="1" applyFill="1" applyBorder="1" applyAlignment="1">
      <alignment horizontal="center" vertical="center"/>
    </xf>
    <xf numFmtId="169" fontId="29" fillId="4" borderId="10" xfId="0" applyNumberFormat="1" applyFont="1" applyFill="1" applyBorder="1" applyAlignment="1">
      <alignment horizontal="center" vertical="center"/>
    </xf>
    <xf numFmtId="3" fontId="29" fillId="4" borderId="10" xfId="0" applyNumberFormat="1" applyFont="1" applyFill="1" applyBorder="1" applyAlignment="1">
      <alignment horizontal="center" vertical="center"/>
    </xf>
    <xf numFmtId="169" fontId="29" fillId="4" borderId="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 wrapText="1"/>
    </xf>
    <xf numFmtId="169" fontId="29" fillId="26" borderId="10" xfId="0" applyNumberFormat="1" applyFont="1" applyFill="1" applyBorder="1" applyAlignment="1">
      <alignment horizontal="center" vertical="center"/>
    </xf>
    <xf numFmtId="3" fontId="29" fillId="26" borderId="10" xfId="0" applyNumberFormat="1" applyFont="1" applyFill="1" applyBorder="1" applyAlignment="1">
      <alignment horizontal="center" vertical="center"/>
    </xf>
    <xf numFmtId="169" fontId="29" fillId="26" borderId="0" xfId="0" applyNumberFormat="1" applyFont="1" applyFill="1" applyBorder="1" applyAlignment="1">
      <alignment horizontal="center" vertical="center"/>
    </xf>
    <xf numFmtId="0" fontId="24" fillId="26" borderId="0" xfId="0" applyFont="1" applyFill="1" applyAlignment="1">
      <alignment/>
    </xf>
    <xf numFmtId="0" fontId="28" fillId="26" borderId="10" xfId="0" applyFont="1" applyFill="1" applyBorder="1" applyAlignment="1">
      <alignment horizontal="center" vertical="center"/>
    </xf>
    <xf numFmtId="169" fontId="37" fillId="26" borderId="10" xfId="0" applyNumberFormat="1" applyFont="1" applyFill="1" applyBorder="1" applyAlignment="1">
      <alignment horizontal="center" vertical="center" wrapText="1"/>
    </xf>
    <xf numFmtId="169" fontId="28" fillId="26" borderId="10" xfId="0" applyNumberFormat="1" applyFont="1" applyFill="1" applyBorder="1" applyAlignment="1">
      <alignment horizontal="center" vertical="center" wrapText="1"/>
    </xf>
    <xf numFmtId="169" fontId="28" fillId="26" borderId="0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/>
    </xf>
    <xf numFmtId="169" fontId="28" fillId="0" borderId="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1" fillId="26" borderId="12" xfId="0" applyFont="1" applyFill="1" applyBorder="1" applyAlignment="1">
      <alignment horizontal="center" wrapText="1"/>
    </xf>
    <xf numFmtId="169" fontId="28" fillId="26" borderId="10" xfId="0" applyNumberFormat="1" applyFont="1" applyFill="1" applyBorder="1" applyAlignment="1">
      <alignment horizontal="center" vertical="center"/>
    </xf>
    <xf numFmtId="3" fontId="28" fillId="26" borderId="10" xfId="0" applyNumberFormat="1" applyFont="1" applyFill="1" applyBorder="1" applyAlignment="1">
      <alignment horizontal="center" vertical="center"/>
    </xf>
    <xf numFmtId="169" fontId="28" fillId="26" borderId="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wrapText="1"/>
    </xf>
    <xf numFmtId="3" fontId="37" fillId="26" borderId="10" xfId="0" applyNumberFormat="1" applyFont="1" applyFill="1" applyBorder="1" applyAlignment="1">
      <alignment horizontal="center" vertical="center" wrapText="1"/>
    </xf>
    <xf numFmtId="3" fontId="28" fillId="26" borderId="10" xfId="0" applyNumberFormat="1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/>
    </xf>
    <xf numFmtId="169" fontId="28" fillId="4" borderId="0" xfId="0" applyNumberFormat="1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9" fontId="28" fillId="0" borderId="13" xfId="0" applyNumberFormat="1" applyFont="1" applyBorder="1" applyAlignment="1">
      <alignment horizontal="center" vertical="center" wrapText="1"/>
    </xf>
    <xf numFmtId="169" fontId="29" fillId="4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69" fontId="2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169" fontId="24" fillId="0" borderId="0" xfId="0" applyNumberFormat="1" applyFont="1" applyBorder="1" applyAlignment="1">
      <alignment horizontal="center" vertical="center"/>
    </xf>
    <xf numFmtId="169" fontId="23" fillId="0" borderId="0" xfId="0" applyNumberFormat="1" applyFont="1" applyBorder="1" applyAlignment="1">
      <alignment horizontal="center" vertical="center"/>
    </xf>
    <xf numFmtId="169" fontId="23" fillId="0" borderId="0" xfId="0" applyNumberFormat="1" applyFont="1" applyFill="1" applyBorder="1" applyAlignment="1">
      <alignment wrapText="1"/>
    </xf>
    <xf numFmtId="168" fontId="29" fillId="0" borderId="10" xfId="0" applyNumberFormat="1" applyFont="1" applyFill="1" applyBorder="1" applyAlignment="1">
      <alignment horizontal="center" vertical="center" wrapText="1"/>
    </xf>
    <xf numFmtId="169" fontId="35" fillId="0" borderId="11" xfId="0" applyNumberFormat="1" applyFont="1" applyFill="1" applyBorder="1" applyAlignment="1">
      <alignment horizontal="center" vertical="center" wrapText="1"/>
    </xf>
    <xf numFmtId="169" fontId="29" fillId="27" borderId="0" xfId="0" applyNumberFormat="1" applyFont="1" applyFill="1" applyBorder="1" applyAlignment="1">
      <alignment horizontal="center" vertical="center"/>
    </xf>
    <xf numFmtId="0" fontId="24" fillId="27" borderId="0" xfId="0" applyFont="1" applyFill="1" applyAlignment="1">
      <alignment/>
    </xf>
    <xf numFmtId="169" fontId="1" fillId="27" borderId="0" xfId="0" applyNumberFormat="1" applyFont="1" applyFill="1" applyBorder="1" applyAlignment="1">
      <alignment horizontal="center" vertical="center" wrapText="1"/>
    </xf>
    <xf numFmtId="169" fontId="28" fillId="27" borderId="0" xfId="0" applyNumberFormat="1" applyFont="1" applyFill="1" applyBorder="1" applyAlignment="1">
      <alignment horizontal="center" vertical="center" wrapText="1"/>
    </xf>
    <xf numFmtId="0" fontId="23" fillId="27" borderId="0" xfId="0" applyFont="1" applyFill="1" applyAlignment="1">
      <alignment/>
    </xf>
    <xf numFmtId="169" fontId="37" fillId="27" borderId="0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/>
    </xf>
    <xf numFmtId="169" fontId="28" fillId="0" borderId="11" xfId="0" applyNumberFormat="1" applyFont="1" applyFill="1" applyBorder="1" applyAlignment="1">
      <alignment horizontal="center" vertical="center"/>
    </xf>
    <xf numFmtId="169" fontId="28" fillId="26" borderId="11" xfId="0" applyNumberFormat="1" applyFont="1" applyFill="1" applyBorder="1" applyAlignment="1">
      <alignment horizontal="center" vertical="center"/>
    </xf>
    <xf numFmtId="3" fontId="28" fillId="26" borderId="11" xfId="0" applyNumberFormat="1" applyFont="1" applyFill="1" applyBorder="1" applyAlignment="1">
      <alignment horizontal="center" vertical="center"/>
    </xf>
    <xf numFmtId="169" fontId="29" fillId="25" borderId="0" xfId="0" applyNumberFormat="1" applyFon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1" fillId="26" borderId="10" xfId="0" applyFont="1" applyFill="1" applyBorder="1" applyAlignment="1">
      <alignment horizontal="center" vertical="center" wrapText="1"/>
    </xf>
    <xf numFmtId="3" fontId="23" fillId="26" borderId="0" xfId="0" applyNumberFormat="1" applyFont="1" applyFill="1" applyBorder="1" applyAlignment="1">
      <alignment horizontal="right"/>
    </xf>
    <xf numFmtId="0" fontId="23" fillId="26" borderId="0" xfId="0" applyFont="1" applyFill="1" applyBorder="1" applyAlignment="1">
      <alignment/>
    </xf>
    <xf numFmtId="3" fontId="23" fillId="25" borderId="0" xfId="0" applyNumberFormat="1" applyFont="1" applyFill="1" applyBorder="1" applyAlignment="1">
      <alignment horizontal="right"/>
    </xf>
    <xf numFmtId="0" fontId="23" fillId="25" borderId="0" xfId="0" applyFont="1" applyFill="1" applyAlignment="1">
      <alignment/>
    </xf>
    <xf numFmtId="3" fontId="55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169" fontId="59" fillId="0" borderId="10" xfId="0" applyNumberFormat="1" applyFont="1" applyFill="1" applyBorder="1" applyAlignment="1">
      <alignment horizontal="center" vertical="center"/>
    </xf>
    <xf numFmtId="169" fontId="58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 wrapText="1"/>
    </xf>
    <xf numFmtId="169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169" fontId="59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69" fontId="63" fillId="0" borderId="10" xfId="0" applyNumberFormat="1" applyFont="1" applyFill="1" applyBorder="1" applyAlignment="1">
      <alignment horizontal="center" vertical="center"/>
    </xf>
    <xf numFmtId="169" fontId="62" fillId="0" borderId="11" xfId="0" applyNumberFormat="1" applyFont="1" applyFill="1" applyBorder="1" applyAlignment="1">
      <alignment horizontal="center" vertical="center" wrapText="1"/>
    </xf>
    <xf numFmtId="169" fontId="64" fillId="0" borderId="11" xfId="0" applyNumberFormat="1" applyFont="1" applyFill="1" applyBorder="1" applyAlignment="1">
      <alignment horizontal="center" vertical="center"/>
    </xf>
    <xf numFmtId="169" fontId="58" fillId="25" borderId="10" xfId="0" applyNumberFormat="1" applyFont="1" applyFill="1" applyBorder="1" applyAlignment="1">
      <alignment horizontal="center" vertical="center" wrapText="1"/>
    </xf>
    <xf numFmtId="169" fontId="59" fillId="26" borderId="10" xfId="0" applyNumberFormat="1" applyFont="1" applyFill="1" applyBorder="1" applyAlignment="1">
      <alignment horizontal="center" vertical="center"/>
    </xf>
    <xf numFmtId="169" fontId="54" fillId="26" borderId="10" xfId="0" applyNumberFormat="1" applyFont="1" applyFill="1" applyBorder="1" applyAlignment="1">
      <alignment horizontal="center" vertical="center"/>
    </xf>
    <xf numFmtId="169" fontId="59" fillId="24" borderId="10" xfId="0" applyNumberFormat="1" applyFont="1" applyFill="1" applyBorder="1" applyAlignment="1">
      <alignment horizontal="center" vertical="center"/>
    </xf>
    <xf numFmtId="169" fontId="54" fillId="24" borderId="10" xfId="0" applyNumberFormat="1" applyFont="1" applyFill="1" applyBorder="1" applyAlignment="1">
      <alignment horizontal="center" vertical="center"/>
    </xf>
    <xf numFmtId="169" fontId="60" fillId="0" borderId="10" xfId="0" applyNumberFormat="1" applyFont="1" applyFill="1" applyBorder="1" applyAlignment="1">
      <alignment horizontal="center" vertical="center" wrapText="1"/>
    </xf>
    <xf numFmtId="169" fontId="54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Border="1" applyAlignment="1">
      <alignment horizontal="center" vertical="center" wrapText="1"/>
    </xf>
    <xf numFmtId="169" fontId="61" fillId="0" borderId="10" xfId="0" applyNumberFormat="1" applyFont="1" applyFill="1" applyBorder="1" applyAlignment="1">
      <alignment horizontal="center" vertical="center" wrapText="1"/>
    </xf>
    <xf numFmtId="169" fontId="60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Fill="1" applyBorder="1" applyAlignment="1">
      <alignment horizontal="center" vertical="center" wrapText="1"/>
    </xf>
    <xf numFmtId="169" fontId="58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169" fontId="59" fillId="0" borderId="14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 wrapText="1"/>
    </xf>
    <xf numFmtId="0" fontId="58" fillId="26" borderId="10" xfId="0" applyFont="1" applyFill="1" applyBorder="1" applyAlignment="1">
      <alignment horizontal="center" vertical="center" wrapText="1"/>
    </xf>
    <xf numFmtId="0" fontId="56" fillId="26" borderId="10" xfId="0" applyFont="1" applyFill="1" applyBorder="1" applyAlignment="1">
      <alignment horizontal="center" vertical="center" wrapText="1"/>
    </xf>
    <xf numFmtId="169" fontId="60" fillId="26" borderId="10" xfId="0" applyNumberFormat="1" applyFont="1" applyFill="1" applyBorder="1" applyAlignment="1">
      <alignment horizontal="center" vertical="center" wrapText="1"/>
    </xf>
    <xf numFmtId="169" fontId="58" fillId="26" borderId="10" xfId="0" applyNumberFormat="1" applyFont="1" applyFill="1" applyBorder="1" applyAlignment="1">
      <alignment horizontal="center" vertical="center" wrapText="1"/>
    </xf>
    <xf numFmtId="3" fontId="60" fillId="26" borderId="10" xfId="0" applyNumberFormat="1" applyFont="1" applyFill="1" applyBorder="1" applyAlignment="1">
      <alignment horizontal="center" vertical="center" wrapText="1"/>
    </xf>
    <xf numFmtId="3" fontId="58" fillId="26" borderId="10" xfId="0" applyNumberFormat="1" applyFont="1" applyFill="1" applyBorder="1" applyAlignment="1">
      <alignment horizontal="center" vertical="center" wrapText="1"/>
    </xf>
    <xf numFmtId="169" fontId="55" fillId="26" borderId="10" xfId="0" applyNumberFormat="1" applyFont="1" applyFill="1" applyBorder="1" applyAlignment="1">
      <alignment horizontal="center" vertical="center" wrapText="1"/>
    </xf>
    <xf numFmtId="3" fontId="57" fillId="26" borderId="10" xfId="0" applyNumberFormat="1" applyFont="1" applyFill="1" applyBorder="1" applyAlignment="1">
      <alignment horizontal="center" vertical="center" wrapText="1"/>
    </xf>
    <xf numFmtId="3" fontId="55" fillId="26" borderId="10" xfId="0" applyNumberFormat="1" applyFont="1" applyFill="1" applyBorder="1" applyAlignment="1">
      <alignment horizontal="center" vertical="center" wrapText="1"/>
    </xf>
    <xf numFmtId="169" fontId="57" fillId="26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169" fontId="29" fillId="0" borderId="11" xfId="0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/>
    </xf>
    <xf numFmtId="169" fontId="57" fillId="0" borderId="11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3" fontId="60" fillId="0" borderId="11" xfId="0" applyNumberFormat="1" applyFont="1" applyFill="1" applyBorder="1" applyAlignment="1">
      <alignment horizontal="center" vertical="center"/>
    </xf>
    <xf numFmtId="169" fontId="60" fillId="0" borderId="11" xfId="0" applyNumberFormat="1" applyFont="1" applyFill="1" applyBorder="1" applyAlignment="1">
      <alignment horizontal="center" vertical="center"/>
    </xf>
    <xf numFmtId="169" fontId="59" fillId="0" borderId="10" xfId="0" applyNumberFormat="1" applyFont="1" applyBorder="1" applyAlignment="1">
      <alignment horizontal="center" vertical="center"/>
    </xf>
    <xf numFmtId="169" fontId="60" fillId="0" borderId="10" xfId="0" applyNumberFormat="1" applyFont="1" applyBorder="1" applyAlignment="1">
      <alignment horizontal="center" vertical="center"/>
    </xf>
    <xf numFmtId="3" fontId="54" fillId="26" borderId="10" xfId="0" applyNumberFormat="1" applyFont="1" applyFill="1" applyBorder="1" applyAlignment="1">
      <alignment horizontal="center" vertical="center"/>
    </xf>
    <xf numFmtId="3" fontId="59" fillId="26" borderId="10" xfId="0" applyNumberFormat="1" applyFont="1" applyFill="1" applyBorder="1" applyAlignment="1">
      <alignment horizontal="center" vertical="center"/>
    </xf>
    <xf numFmtId="4" fontId="54" fillId="26" borderId="10" xfId="0" applyNumberFormat="1" applyFont="1" applyFill="1" applyBorder="1" applyAlignment="1">
      <alignment horizontal="center" vertical="center"/>
    </xf>
    <xf numFmtId="3" fontId="57" fillId="26" borderId="10" xfId="0" applyNumberFormat="1" applyFont="1" applyFill="1" applyBorder="1" applyAlignment="1">
      <alignment horizontal="center" vertical="center"/>
    </xf>
    <xf numFmtId="3" fontId="60" fillId="26" borderId="10" xfId="0" applyNumberFormat="1" applyFont="1" applyFill="1" applyBorder="1" applyAlignment="1">
      <alignment horizontal="center" vertical="center"/>
    </xf>
    <xf numFmtId="3" fontId="59" fillId="24" borderId="10" xfId="0" applyNumberFormat="1" applyFont="1" applyFill="1" applyBorder="1" applyAlignment="1">
      <alignment horizontal="center" vertical="center"/>
    </xf>
    <xf numFmtId="3" fontId="54" fillId="24" borderId="10" xfId="0" applyNumberFormat="1" applyFont="1" applyFill="1" applyBorder="1" applyAlignment="1">
      <alignment horizontal="center" vertical="center"/>
    </xf>
    <xf numFmtId="169" fontId="59" fillId="4" borderId="10" xfId="0" applyNumberFormat="1" applyFont="1" applyFill="1" applyBorder="1" applyAlignment="1">
      <alignment horizontal="center" vertical="center"/>
    </xf>
    <xf numFmtId="3" fontId="59" fillId="4" borderId="10" xfId="0" applyNumberFormat="1" applyFont="1" applyFill="1" applyBorder="1" applyAlignment="1">
      <alignment horizontal="center" vertical="center"/>
    </xf>
    <xf numFmtId="169" fontId="54" fillId="4" borderId="10" xfId="0" applyNumberFormat="1" applyFont="1" applyFill="1" applyBorder="1" applyAlignment="1">
      <alignment horizontal="center" vertical="center"/>
    </xf>
    <xf numFmtId="3" fontId="54" fillId="4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 wrapText="1"/>
    </xf>
    <xf numFmtId="4" fontId="59" fillId="24" borderId="10" xfId="0" applyNumberFormat="1" applyFont="1" applyFill="1" applyBorder="1" applyAlignment="1">
      <alignment horizontal="center" vertical="center"/>
    </xf>
    <xf numFmtId="1" fontId="29" fillId="24" borderId="10" xfId="0" applyNumberFormat="1" applyFont="1" applyFill="1" applyBorder="1" applyAlignment="1">
      <alignment horizontal="center" vertical="center"/>
    </xf>
    <xf numFmtId="169" fontId="59" fillId="7" borderId="10" xfId="0" applyNumberFormat="1" applyFont="1" applyFill="1" applyBorder="1" applyAlignment="1">
      <alignment horizontal="center" vertical="center"/>
    </xf>
    <xf numFmtId="169" fontId="54" fillId="7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169" fontId="71" fillId="0" borderId="10" xfId="0" applyNumberFormat="1" applyFont="1" applyFill="1" applyBorder="1" applyAlignment="1">
      <alignment horizontal="center" vertical="center" wrapText="1"/>
    </xf>
    <xf numFmtId="169" fontId="70" fillId="0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/>
    </xf>
    <xf numFmtId="169" fontId="68" fillId="0" borderId="10" xfId="0" applyNumberFormat="1" applyFont="1" applyFill="1" applyBorder="1" applyAlignment="1">
      <alignment horizontal="center" vertical="center"/>
    </xf>
    <xf numFmtId="169" fontId="69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169" fontId="57" fillId="0" borderId="10" xfId="0" applyNumberFormat="1" applyFont="1" applyFill="1" applyBorder="1" applyAlignment="1">
      <alignment horizontal="center" vertical="center"/>
    </xf>
    <xf numFmtId="168" fontId="28" fillId="0" borderId="11" xfId="0" applyNumberFormat="1" applyFont="1" applyFill="1" applyBorder="1" applyAlignment="1">
      <alignment horizontal="center" vertical="center"/>
    </xf>
    <xf numFmtId="168" fontId="60" fillId="0" borderId="11" xfId="0" applyNumberFormat="1" applyFont="1" applyFill="1" applyBorder="1" applyAlignment="1">
      <alignment horizontal="center" vertical="center"/>
    </xf>
    <xf numFmtId="1" fontId="60" fillId="0" borderId="11" xfId="0" applyNumberFormat="1" applyFont="1" applyFill="1" applyBorder="1" applyAlignment="1">
      <alignment horizontal="center" vertical="center"/>
    </xf>
    <xf numFmtId="169" fontId="57" fillId="26" borderId="11" xfId="0" applyNumberFormat="1" applyFont="1" applyFill="1" applyBorder="1" applyAlignment="1">
      <alignment horizontal="center" vertical="center"/>
    </xf>
    <xf numFmtId="3" fontId="57" fillId="26" borderId="11" xfId="0" applyNumberFormat="1" applyFont="1" applyFill="1" applyBorder="1" applyAlignment="1">
      <alignment horizontal="center" vertical="center"/>
    </xf>
    <xf numFmtId="169" fontId="60" fillId="26" borderId="11" xfId="0" applyNumberFormat="1" applyFont="1" applyFill="1" applyBorder="1" applyAlignment="1">
      <alignment horizontal="center" vertical="center"/>
    </xf>
    <xf numFmtId="3" fontId="58" fillId="25" borderId="10" xfId="0" applyNumberFormat="1" applyFont="1" applyFill="1" applyBorder="1" applyAlignment="1">
      <alignment horizontal="center" vertical="center" wrapText="1"/>
    </xf>
    <xf numFmtId="169" fontId="61" fillId="25" borderId="10" xfId="0" applyNumberFormat="1" applyFont="1" applyFill="1" applyBorder="1" applyAlignment="1">
      <alignment horizontal="center" vertical="center" wrapText="1"/>
    </xf>
    <xf numFmtId="169" fontId="55" fillId="25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169" fontId="63" fillId="0" borderId="10" xfId="0" applyNumberFormat="1" applyFont="1" applyBorder="1" applyAlignment="1">
      <alignment horizontal="center" vertical="center"/>
    </xf>
    <xf numFmtId="169" fontId="72" fillId="25" borderId="10" xfId="0" applyNumberFormat="1" applyFont="1" applyFill="1" applyBorder="1" applyAlignment="1">
      <alignment horizontal="center" vertical="center" wrapText="1"/>
    </xf>
    <xf numFmtId="168" fontId="59" fillId="7" borderId="10" xfId="0" applyNumberFormat="1" applyFont="1" applyFill="1" applyBorder="1" applyAlignment="1">
      <alignment horizontal="center" vertical="center"/>
    </xf>
    <xf numFmtId="1" fontId="59" fillId="7" borderId="10" xfId="0" applyNumberFormat="1" applyFont="1" applyFill="1" applyBorder="1" applyAlignment="1">
      <alignment horizontal="center" vertical="center"/>
    </xf>
    <xf numFmtId="168" fontId="54" fillId="7" borderId="10" xfId="0" applyNumberFormat="1" applyFont="1" applyFill="1" applyBorder="1" applyAlignment="1">
      <alignment horizontal="center" vertical="center"/>
    </xf>
    <xf numFmtId="1" fontId="54" fillId="7" borderId="10" xfId="0" applyNumberFormat="1" applyFont="1" applyFill="1" applyBorder="1" applyAlignment="1">
      <alignment horizontal="center" vertical="center"/>
    </xf>
    <xf numFmtId="169" fontId="59" fillId="24" borderId="10" xfId="0" applyNumberFormat="1" applyFont="1" applyFill="1" applyBorder="1" applyAlignment="1">
      <alignment horizontal="center" vertical="center" wrapText="1"/>
    </xf>
    <xf numFmtId="169" fontId="73" fillId="0" borderId="0" xfId="0" applyNumberFormat="1" applyFont="1" applyAlignment="1">
      <alignment horizontal="right" wrapText="1"/>
    </xf>
    <xf numFmtId="169" fontId="54" fillId="2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/>
    </xf>
    <xf numFmtId="3" fontId="60" fillId="26" borderId="11" xfId="0" applyNumberFormat="1" applyFont="1" applyFill="1" applyBorder="1" applyAlignment="1">
      <alignment horizontal="center" vertical="center"/>
    </xf>
    <xf numFmtId="3" fontId="59" fillId="25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 wrapText="1"/>
    </xf>
    <xf numFmtId="1" fontId="59" fillId="0" borderId="14" xfId="0" applyNumberFormat="1" applyFont="1" applyFill="1" applyBorder="1" applyAlignment="1">
      <alignment horizontal="center" vertical="center" wrapText="1"/>
    </xf>
    <xf numFmtId="169" fontId="56" fillId="0" borderId="14" xfId="0" applyNumberFormat="1" applyFont="1" applyFill="1" applyBorder="1" applyAlignment="1">
      <alignment horizontal="center" vertical="center" wrapText="1"/>
    </xf>
    <xf numFmtId="3" fontId="57" fillId="0" borderId="15" xfId="0" applyNumberFormat="1" applyFont="1" applyFill="1" applyBorder="1" applyAlignment="1">
      <alignment horizontal="center" vertical="center" wrapText="1"/>
    </xf>
    <xf numFmtId="3" fontId="57" fillId="0" borderId="14" xfId="0" applyNumberFormat="1" applyFont="1" applyFill="1" applyBorder="1" applyAlignment="1">
      <alignment horizontal="center" vertical="center" wrapText="1"/>
    </xf>
    <xf numFmtId="169" fontId="56" fillId="0" borderId="11" xfId="0" applyNumberFormat="1" applyFont="1" applyFill="1" applyBorder="1" applyAlignment="1">
      <alignment horizontal="center" vertical="center" wrapText="1"/>
    </xf>
    <xf numFmtId="169" fontId="56" fillId="0" borderId="15" xfId="0" applyNumberFormat="1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 wrapText="1"/>
    </xf>
    <xf numFmtId="3" fontId="54" fillId="0" borderId="15" xfId="0" applyNumberFormat="1" applyFont="1" applyFill="1" applyBorder="1" applyAlignment="1">
      <alignment horizontal="center" vertical="center"/>
    </xf>
    <xf numFmtId="169" fontId="54" fillId="0" borderId="11" xfId="0" applyNumberFormat="1" applyFont="1" applyFill="1" applyBorder="1" applyAlignment="1">
      <alignment horizontal="center" vertical="center"/>
    </xf>
    <xf numFmtId="169" fontId="54" fillId="0" borderId="15" xfId="0" applyNumberFormat="1" applyFont="1" applyFill="1" applyBorder="1" applyAlignment="1">
      <alignment horizontal="center" vertical="center"/>
    </xf>
    <xf numFmtId="169" fontId="54" fillId="0" borderId="14" xfId="0" applyNumberFormat="1" applyFon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/>
    </xf>
    <xf numFmtId="169" fontId="29" fillId="0" borderId="15" xfId="0" applyNumberFormat="1" applyFont="1" applyFill="1" applyBorder="1" applyAlignment="1">
      <alignment horizontal="center" vertical="center"/>
    </xf>
    <xf numFmtId="169" fontId="29" fillId="0" borderId="14" xfId="0" applyNumberFormat="1" applyFont="1" applyFill="1" applyBorder="1" applyAlignment="1">
      <alignment horizontal="center" vertical="center"/>
    </xf>
    <xf numFmtId="169" fontId="29" fillId="0" borderId="11" xfId="0" applyNumberFormat="1" applyFont="1" applyFill="1" applyBorder="1" applyAlignment="1">
      <alignment horizontal="center" vertical="center"/>
    </xf>
    <xf numFmtId="169" fontId="28" fillId="26" borderId="14" xfId="0" applyNumberFormat="1" applyFont="1" applyFill="1" applyBorder="1" applyAlignment="1">
      <alignment horizontal="center" vertical="center" wrapText="1"/>
    </xf>
    <xf numFmtId="3" fontId="29" fillId="26" borderId="11" xfId="0" applyNumberFormat="1" applyFont="1" applyFill="1" applyBorder="1" applyAlignment="1">
      <alignment horizontal="center" vertical="center"/>
    </xf>
    <xf numFmtId="3" fontId="29" fillId="26" borderId="14" xfId="0" applyNumberFormat="1" applyFont="1" applyFill="1" applyBorder="1" applyAlignment="1">
      <alignment horizontal="center" vertical="center"/>
    </xf>
    <xf numFmtId="3" fontId="55" fillId="0" borderId="11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3" fontId="55" fillId="0" borderId="14" xfId="0" applyNumberFormat="1" applyFont="1" applyFill="1" applyBorder="1" applyAlignment="1">
      <alignment horizontal="center" vertical="center" wrapText="1"/>
    </xf>
    <xf numFmtId="169" fontId="28" fillId="26" borderId="15" xfId="0" applyNumberFormat="1" applyFont="1" applyFill="1" applyBorder="1" applyAlignment="1">
      <alignment horizontal="center" vertical="center" wrapText="1"/>
    </xf>
    <xf numFmtId="169" fontId="28" fillId="26" borderId="11" xfId="0" applyNumberFormat="1" applyFont="1" applyFill="1" applyBorder="1" applyAlignment="1">
      <alignment horizontal="center" vertical="center" wrapText="1"/>
    </xf>
    <xf numFmtId="169" fontId="29" fillId="26" borderId="14" xfId="0" applyNumberFormat="1" applyFont="1" applyFill="1" applyBorder="1" applyAlignment="1">
      <alignment horizontal="center" vertical="center"/>
    </xf>
    <xf numFmtId="169" fontId="55" fillId="0" borderId="11" xfId="0" applyNumberFormat="1" applyFont="1" applyFill="1" applyBorder="1" applyAlignment="1">
      <alignment horizontal="center" vertical="center" wrapText="1"/>
    </xf>
    <xf numFmtId="169" fontId="55" fillId="0" borderId="14" xfId="0" applyNumberFormat="1" applyFont="1" applyFill="1" applyBorder="1" applyAlignment="1">
      <alignment horizontal="center" vertical="center" wrapText="1"/>
    </xf>
    <xf numFmtId="169" fontId="37" fillId="0" borderId="11" xfId="0" applyNumberFormat="1" applyFont="1" applyFill="1" applyBorder="1" applyAlignment="1">
      <alignment horizontal="center" vertical="center" wrapText="1"/>
    </xf>
    <xf numFmtId="169" fontId="37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169" fontId="55" fillId="25" borderId="11" xfId="0" applyNumberFormat="1" applyFont="1" applyFill="1" applyBorder="1" applyAlignment="1">
      <alignment horizontal="center" vertical="center" wrapText="1"/>
    </xf>
    <xf numFmtId="169" fontId="55" fillId="25" borderId="15" xfId="0" applyNumberFormat="1" applyFont="1" applyFill="1" applyBorder="1" applyAlignment="1">
      <alignment horizontal="center" vertical="center" wrapText="1"/>
    </xf>
    <xf numFmtId="169" fontId="55" fillId="25" borderId="14" xfId="0" applyNumberFormat="1" applyFont="1" applyFill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3" fontId="57" fillId="0" borderId="15" xfId="0" applyNumberFormat="1" applyFont="1" applyBorder="1" applyAlignment="1">
      <alignment horizontal="center" vertical="center" wrapText="1"/>
    </xf>
    <xf numFmtId="3" fontId="57" fillId="0" borderId="14" xfId="0" applyNumberFormat="1" applyFont="1" applyBorder="1" applyAlignment="1">
      <alignment horizontal="center" vertical="center" wrapText="1"/>
    </xf>
    <xf numFmtId="3" fontId="55" fillId="25" borderId="11" xfId="0" applyNumberFormat="1" applyFont="1" applyFill="1" applyBorder="1" applyAlignment="1">
      <alignment horizontal="center" vertical="center" wrapText="1"/>
    </xf>
    <xf numFmtId="3" fontId="55" fillId="25" borderId="15" xfId="0" applyNumberFormat="1" applyFont="1" applyFill="1" applyBorder="1" applyAlignment="1">
      <alignment horizontal="center" vertical="center" wrapText="1"/>
    </xf>
    <xf numFmtId="3" fontId="55" fillId="25" borderId="14" xfId="0" applyNumberFormat="1" applyFont="1" applyFill="1" applyBorder="1" applyAlignment="1">
      <alignment horizontal="center" vertical="center" wrapText="1"/>
    </xf>
    <xf numFmtId="169" fontId="56" fillId="25" borderId="11" xfId="0" applyNumberFormat="1" applyFont="1" applyFill="1" applyBorder="1" applyAlignment="1">
      <alignment horizontal="center" vertical="center" wrapText="1"/>
    </xf>
    <xf numFmtId="169" fontId="56" fillId="25" borderId="15" xfId="0" applyNumberFormat="1" applyFont="1" applyFill="1" applyBorder="1" applyAlignment="1">
      <alignment horizontal="center" vertical="center" wrapText="1"/>
    </xf>
    <xf numFmtId="169" fontId="56" fillId="25" borderId="14" xfId="0" applyNumberFormat="1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>
      <alignment horizontal="center" vertical="center"/>
    </xf>
    <xf numFmtId="3" fontId="57" fillId="0" borderId="15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4" fontId="41" fillId="25" borderId="16" xfId="0" applyNumberFormat="1" applyFont="1" applyFill="1" applyBorder="1" applyAlignment="1">
      <alignment horizontal="center" vertical="center"/>
    </xf>
    <xf numFmtId="4" fontId="41" fillId="25" borderId="17" xfId="0" applyNumberFormat="1" applyFont="1" applyFill="1" applyBorder="1" applyAlignment="1">
      <alignment horizontal="center" vertical="center"/>
    </xf>
    <xf numFmtId="4" fontId="41" fillId="25" borderId="13" xfId="0" applyNumberFormat="1" applyFont="1" applyFill="1" applyBorder="1" applyAlignment="1">
      <alignment horizontal="center" vertical="center"/>
    </xf>
    <xf numFmtId="0" fontId="40" fillId="25" borderId="10" xfId="0" applyFont="1" applyFill="1" applyBorder="1" applyAlignment="1">
      <alignment horizontal="left" vertical="center" wrapText="1"/>
    </xf>
    <xf numFmtId="169" fontId="29" fillId="26" borderId="11" xfId="0" applyNumberFormat="1" applyFont="1" applyFill="1" applyBorder="1" applyAlignment="1">
      <alignment horizontal="center" vertical="center"/>
    </xf>
    <xf numFmtId="169" fontId="57" fillId="0" borderId="11" xfId="0" applyNumberFormat="1" applyFont="1" applyFill="1" applyBorder="1" applyAlignment="1">
      <alignment horizontal="center" vertical="center" wrapText="1"/>
    </xf>
    <xf numFmtId="169" fontId="57" fillId="0" borderId="15" xfId="0" applyNumberFormat="1" applyFont="1" applyFill="1" applyBorder="1" applyAlignment="1">
      <alignment horizontal="center" vertical="center" wrapText="1"/>
    </xf>
    <xf numFmtId="169" fontId="57" fillId="0" borderId="14" xfId="0" applyNumberFormat="1" applyFont="1" applyFill="1" applyBorder="1" applyAlignment="1">
      <alignment horizontal="center" vertical="center" wrapText="1"/>
    </xf>
    <xf numFmtId="169" fontId="55" fillId="0" borderId="15" xfId="0" applyNumberFormat="1" applyFont="1" applyFill="1" applyBorder="1" applyAlignment="1">
      <alignment horizontal="center" vertical="center" wrapText="1"/>
    </xf>
    <xf numFmtId="169" fontId="37" fillId="0" borderId="15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169" fontId="57" fillId="0" borderId="11" xfId="0" applyNumberFormat="1" applyFont="1" applyFill="1" applyBorder="1" applyAlignment="1">
      <alignment horizontal="center" vertical="center"/>
    </xf>
    <xf numFmtId="169" fontId="57" fillId="0" borderId="15" xfId="0" applyNumberFormat="1" applyFont="1" applyFill="1" applyBorder="1" applyAlignment="1">
      <alignment horizontal="center" vertical="center"/>
    </xf>
    <xf numFmtId="169" fontId="57" fillId="0" borderId="14" xfId="0" applyNumberFormat="1" applyFont="1" applyFill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 wrapText="1"/>
    </xf>
    <xf numFmtId="169" fontId="54" fillId="0" borderId="11" xfId="0" applyNumberFormat="1" applyFont="1" applyFill="1" applyBorder="1" applyAlignment="1">
      <alignment horizontal="center" vertical="center" wrapText="1"/>
    </xf>
    <xf numFmtId="169" fontId="54" fillId="0" borderId="15" xfId="0" applyNumberFormat="1" applyFont="1" applyFill="1" applyBorder="1" applyAlignment="1">
      <alignment horizontal="center" vertical="center" wrapText="1"/>
    </xf>
    <xf numFmtId="169" fontId="54" fillId="0" borderId="14" xfId="0" applyNumberFormat="1" applyFont="1" applyFill="1" applyBorder="1" applyAlignment="1">
      <alignment horizontal="center" vertical="center" wrapText="1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0" xfId="0" applyNumberFormat="1" applyFont="1" applyFill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3" fontId="54" fillId="0" borderId="14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" fontId="29" fillId="24" borderId="11" xfId="0" applyNumberFormat="1" applyFont="1" applyFill="1" applyBorder="1" applyAlignment="1">
      <alignment horizontal="center" vertical="center"/>
    </xf>
    <xf numFmtId="1" fontId="29" fillId="24" borderId="14" xfId="0" applyNumberFormat="1" applyFont="1" applyFill="1" applyBorder="1" applyAlignment="1">
      <alignment horizontal="center" vertical="center"/>
    </xf>
    <xf numFmtId="169" fontId="29" fillId="4" borderId="11" xfId="0" applyNumberFormat="1" applyFont="1" applyFill="1" applyBorder="1" applyAlignment="1">
      <alignment horizontal="center" vertical="center"/>
    </xf>
    <xf numFmtId="169" fontId="29" fillId="4" borderId="14" xfId="0" applyNumberFormat="1" applyFont="1" applyFill="1" applyBorder="1" applyAlignment="1">
      <alignment horizontal="center" vertical="center"/>
    </xf>
    <xf numFmtId="3" fontId="29" fillId="4" borderId="11" xfId="0" applyNumberFormat="1" applyFont="1" applyFill="1" applyBorder="1" applyAlignment="1">
      <alignment horizontal="center" vertical="center"/>
    </xf>
    <xf numFmtId="3" fontId="29" fillId="4" borderId="14" xfId="0" applyNumberFormat="1" applyFont="1" applyFill="1" applyBorder="1" applyAlignment="1">
      <alignment horizontal="center" vertical="center"/>
    </xf>
    <xf numFmtId="169" fontId="29" fillId="4" borderId="10" xfId="0" applyNumberFormat="1" applyFont="1" applyFill="1" applyBorder="1" applyAlignment="1">
      <alignment horizontal="center" vertical="center" wrapText="1"/>
    </xf>
    <xf numFmtId="168" fontId="55" fillId="0" borderId="11" xfId="0" applyNumberFormat="1" applyFont="1" applyFill="1" applyBorder="1" applyAlignment="1">
      <alignment horizontal="center" vertical="center" wrapText="1"/>
    </xf>
    <xf numFmtId="168" fontId="55" fillId="0" borderId="15" xfId="0" applyNumberFormat="1" applyFont="1" applyFill="1" applyBorder="1" applyAlignment="1">
      <alignment horizontal="center" vertical="center" wrapText="1"/>
    </xf>
    <xf numFmtId="168" fontId="55" fillId="0" borderId="14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1" fontId="55" fillId="0" borderId="15" xfId="0" applyNumberFormat="1" applyFont="1" applyFill="1" applyBorder="1" applyAlignment="1">
      <alignment horizontal="center" vertical="center" wrapText="1"/>
    </xf>
    <xf numFmtId="1" fontId="55" fillId="0" borderId="14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69" fontId="28" fillId="25" borderId="11" xfId="0" applyNumberFormat="1" applyFont="1" applyFill="1" applyBorder="1" applyAlignment="1">
      <alignment horizontal="center" vertical="center" wrapText="1"/>
    </xf>
    <xf numFmtId="169" fontId="28" fillId="25" borderId="15" xfId="0" applyNumberFormat="1" applyFont="1" applyFill="1" applyBorder="1" applyAlignment="1">
      <alignment horizontal="center" vertical="center" wrapText="1"/>
    </xf>
    <xf numFmtId="169" fontId="28" fillId="25" borderId="14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169" fontId="57" fillId="0" borderId="10" xfId="0" applyNumberFormat="1" applyFont="1" applyFill="1" applyBorder="1" applyAlignment="1">
      <alignment horizontal="center" vertical="center" wrapText="1"/>
    </xf>
    <xf numFmtId="169" fontId="29" fillId="25" borderId="11" xfId="0" applyNumberFormat="1" applyFont="1" applyFill="1" applyBorder="1" applyAlignment="1">
      <alignment horizontal="center" vertical="center" wrapText="1"/>
    </xf>
    <xf numFmtId="169" fontId="29" fillId="25" borderId="15" xfId="0" applyNumberFormat="1" applyFont="1" applyFill="1" applyBorder="1" applyAlignment="1">
      <alignment horizontal="center" vertical="center" wrapText="1"/>
    </xf>
    <xf numFmtId="169" fontId="29" fillId="25" borderId="14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/>
    </xf>
    <xf numFmtId="4" fontId="54" fillId="0" borderId="15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>
      <alignment horizontal="center" vertical="center"/>
    </xf>
    <xf numFmtId="4" fontId="57" fillId="0" borderId="14" xfId="0" applyNumberFormat="1" applyFont="1" applyFill="1" applyBorder="1" applyAlignment="1">
      <alignment horizontal="center" vertical="center"/>
    </xf>
    <xf numFmtId="169" fontId="28" fillId="26" borderId="11" xfId="0" applyNumberFormat="1" applyFont="1" applyFill="1" applyBorder="1" applyAlignment="1">
      <alignment horizontal="center" vertical="center"/>
    </xf>
    <xf numFmtId="169" fontId="28" fillId="26" borderId="14" xfId="0" applyNumberFormat="1" applyFont="1" applyFill="1" applyBorder="1" applyAlignment="1">
      <alignment horizontal="center" vertical="center"/>
    </xf>
    <xf numFmtId="169" fontId="28" fillId="0" borderId="11" xfId="0" applyNumberFormat="1" applyFont="1" applyBorder="1" applyAlignment="1">
      <alignment horizontal="center" vertical="center" wrapText="1"/>
    </xf>
    <xf numFmtId="169" fontId="28" fillId="0" borderId="15" xfId="0" applyNumberFormat="1" applyFont="1" applyBorder="1" applyAlignment="1">
      <alignment horizontal="center" vertical="center" wrapText="1"/>
    </xf>
    <xf numFmtId="169" fontId="28" fillId="0" borderId="14" xfId="0" applyNumberFormat="1" applyFont="1" applyBorder="1" applyAlignment="1">
      <alignment horizontal="center" vertical="center" wrapText="1"/>
    </xf>
    <xf numFmtId="169" fontId="54" fillId="0" borderId="11" xfId="0" applyNumberFormat="1" applyFont="1" applyBorder="1" applyAlignment="1">
      <alignment horizontal="center" vertical="center"/>
    </xf>
    <xf numFmtId="169" fontId="54" fillId="0" borderId="15" xfId="0" applyNumberFormat="1" applyFont="1" applyBorder="1" applyAlignment="1">
      <alignment horizontal="center" vertical="center"/>
    </xf>
    <xf numFmtId="169" fontId="54" fillId="0" borderId="14" xfId="0" applyNumberFormat="1" applyFont="1" applyBorder="1" applyAlignment="1">
      <alignment horizontal="center" vertical="center"/>
    </xf>
    <xf numFmtId="169" fontId="57" fillId="0" borderId="11" xfId="0" applyNumberFormat="1" applyFont="1" applyBorder="1" applyAlignment="1">
      <alignment horizontal="center" vertical="center" wrapText="1"/>
    </xf>
    <xf numFmtId="169" fontId="57" fillId="0" borderId="15" xfId="0" applyNumberFormat="1" applyFont="1" applyBorder="1" applyAlignment="1">
      <alignment horizontal="center" vertical="center" wrapText="1"/>
    </xf>
    <xf numFmtId="169" fontId="57" fillId="0" borderId="14" xfId="0" applyNumberFormat="1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169" fontId="29" fillId="0" borderId="11" xfId="0" applyNumberFormat="1" applyFont="1" applyBorder="1" applyAlignment="1">
      <alignment horizontal="center" vertical="center"/>
    </xf>
    <xf numFmtId="169" fontId="29" fillId="0" borderId="15" xfId="0" applyNumberFormat="1" applyFont="1" applyBorder="1" applyAlignment="1">
      <alignment horizontal="center" vertical="center"/>
    </xf>
    <xf numFmtId="169" fontId="29" fillId="0" borderId="14" xfId="0" applyNumberFormat="1" applyFont="1" applyBorder="1" applyAlignment="1">
      <alignment horizontal="center" vertical="center"/>
    </xf>
    <xf numFmtId="169" fontId="28" fillId="0" borderId="11" xfId="0" applyNumberFormat="1" applyFont="1" applyFill="1" applyBorder="1" applyAlignment="1">
      <alignment horizontal="center" vertical="center"/>
    </xf>
    <xf numFmtId="169" fontId="28" fillId="0" borderId="15" xfId="0" applyNumberFormat="1" applyFont="1" applyFill="1" applyBorder="1" applyAlignment="1">
      <alignment horizontal="center" vertical="center"/>
    </xf>
    <xf numFmtId="169" fontId="28" fillId="0" borderId="14" xfId="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/>
    </xf>
    <xf numFmtId="1" fontId="57" fillId="0" borderId="15" xfId="0" applyNumberFormat="1" applyFont="1" applyFill="1" applyBorder="1" applyAlignment="1">
      <alignment horizontal="center" vertical="center"/>
    </xf>
    <xf numFmtId="1" fontId="57" fillId="0" borderId="14" xfId="0" applyNumberFormat="1" applyFont="1" applyFill="1" applyBorder="1" applyAlignment="1">
      <alignment horizontal="center" vertical="center"/>
    </xf>
    <xf numFmtId="3" fontId="29" fillId="24" borderId="11" xfId="0" applyNumberFormat="1" applyFont="1" applyFill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/>
    </xf>
    <xf numFmtId="169" fontId="37" fillId="0" borderId="10" xfId="0" applyNumberFormat="1" applyFont="1" applyFill="1" applyBorder="1" applyAlignment="1">
      <alignment horizontal="center" vertical="center" wrapText="1"/>
    </xf>
    <xf numFmtId="169" fontId="28" fillId="0" borderId="11" xfId="0" applyNumberFormat="1" applyFont="1" applyFill="1" applyBorder="1" applyAlignment="1">
      <alignment horizontal="center" vertical="center" wrapText="1"/>
    </xf>
    <xf numFmtId="169" fontId="28" fillId="0" borderId="15" xfId="0" applyNumberFormat="1" applyFont="1" applyFill="1" applyBorder="1" applyAlignment="1">
      <alignment horizontal="center" vertical="center" wrapText="1"/>
    </xf>
    <xf numFmtId="169" fontId="28" fillId="0" borderId="14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left" vertical="center" wrapText="1"/>
    </xf>
    <xf numFmtId="0" fontId="28" fillId="26" borderId="19" xfId="0" applyFont="1" applyFill="1" applyBorder="1" applyAlignment="1">
      <alignment horizontal="left" vertical="center" wrapText="1"/>
    </xf>
    <xf numFmtId="0" fontId="28" fillId="26" borderId="20" xfId="0" applyFont="1" applyFill="1" applyBorder="1" applyAlignment="1">
      <alignment horizontal="left" vertical="center" wrapText="1"/>
    </xf>
    <xf numFmtId="0" fontId="28" fillId="26" borderId="21" xfId="0" applyFont="1" applyFill="1" applyBorder="1" applyAlignment="1">
      <alignment horizontal="left" vertical="center" wrapText="1"/>
    </xf>
    <xf numFmtId="0" fontId="28" fillId="26" borderId="22" xfId="0" applyFont="1" applyFill="1" applyBorder="1" applyAlignment="1">
      <alignment horizontal="left" vertical="center" wrapText="1"/>
    </xf>
    <xf numFmtId="0" fontId="28" fillId="26" borderId="12" xfId="0" applyFont="1" applyFill="1" applyBorder="1" applyAlignment="1">
      <alignment horizontal="left" vertical="center" wrapText="1"/>
    </xf>
    <xf numFmtId="3" fontId="28" fillId="0" borderId="11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4" fillId="0" borderId="15" xfId="0" applyNumberFormat="1" applyFont="1" applyFill="1" applyBorder="1" applyAlignment="1">
      <alignment horizontal="center" vertical="center" wrapText="1"/>
    </xf>
    <xf numFmtId="1" fontId="54" fillId="0" borderId="14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" fontId="57" fillId="0" borderId="15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69" fontId="66" fillId="0" borderId="11" xfId="0" applyNumberFormat="1" applyFont="1" applyFill="1" applyBorder="1" applyAlignment="1">
      <alignment horizontal="center" vertical="center"/>
    </xf>
    <xf numFmtId="169" fontId="66" fillId="0" borderId="15" xfId="0" applyNumberFormat="1" applyFont="1" applyFill="1" applyBorder="1" applyAlignment="1">
      <alignment horizontal="center" vertical="center"/>
    </xf>
    <xf numFmtId="169" fontId="66" fillId="0" borderId="14" xfId="0" applyNumberFormat="1" applyFont="1" applyFill="1" applyBorder="1" applyAlignment="1">
      <alignment horizontal="center" vertical="center"/>
    </xf>
    <xf numFmtId="169" fontId="67" fillId="0" borderId="11" xfId="0" applyNumberFormat="1" applyFont="1" applyFill="1" applyBorder="1" applyAlignment="1">
      <alignment horizontal="center" vertical="center"/>
    </xf>
    <xf numFmtId="169" fontId="67" fillId="0" borderId="15" xfId="0" applyNumberFormat="1" applyFont="1" applyFill="1" applyBorder="1" applyAlignment="1">
      <alignment horizontal="center" vertical="center"/>
    </xf>
    <xf numFmtId="169" fontId="67" fillId="0" borderId="14" xfId="0" applyNumberFormat="1" applyFont="1" applyFill="1" applyBorder="1" applyAlignment="1">
      <alignment horizontal="center" vertical="center"/>
    </xf>
    <xf numFmtId="169" fontId="29" fillId="4" borderId="11" xfId="0" applyNumberFormat="1" applyFont="1" applyFill="1" applyBorder="1" applyAlignment="1">
      <alignment horizontal="center" vertical="center" wrapText="1"/>
    </xf>
    <xf numFmtId="169" fontId="29" fillId="4" borderId="15" xfId="0" applyNumberFormat="1" applyFont="1" applyFill="1" applyBorder="1" applyAlignment="1">
      <alignment horizontal="center" vertical="center" wrapText="1"/>
    </xf>
    <xf numFmtId="169" fontId="29" fillId="4" borderId="14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9" fontId="29" fillId="24" borderId="11" xfId="0" applyNumberFormat="1" applyFont="1" applyFill="1" applyBorder="1" applyAlignment="1">
      <alignment horizontal="center" vertical="center" wrapText="1"/>
    </xf>
    <xf numFmtId="169" fontId="29" fillId="24" borderId="15" xfId="0" applyNumberFormat="1" applyFont="1" applyFill="1" applyBorder="1" applyAlignment="1">
      <alignment horizontal="center" vertical="center" wrapText="1"/>
    </xf>
    <xf numFmtId="169" fontId="29" fillId="24" borderId="14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28" fillId="14" borderId="16" xfId="0" applyFont="1" applyFill="1" applyBorder="1" applyAlignment="1">
      <alignment horizontal="center" vertical="center" wrapText="1"/>
    </xf>
    <xf numFmtId="0" fontId="28" fillId="14" borderId="17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40" fillId="0" borderId="11" xfId="0" applyNumberFormat="1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169" fontId="28" fillId="4" borderId="11" xfId="0" applyNumberFormat="1" applyFont="1" applyFill="1" applyBorder="1" applyAlignment="1">
      <alignment horizontal="center" vertical="center" wrapText="1"/>
    </xf>
    <xf numFmtId="169" fontId="28" fillId="4" borderId="15" xfId="0" applyNumberFormat="1" applyFont="1" applyFill="1" applyBorder="1" applyAlignment="1">
      <alignment horizontal="center" vertical="center" wrapText="1"/>
    </xf>
    <xf numFmtId="169" fontId="28" fillId="4" borderId="14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169" fontId="28" fillId="26" borderId="10" xfId="0" applyNumberFormat="1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4" fontId="24" fillId="14" borderId="16" xfId="0" applyNumberFormat="1" applyFont="1" applyFill="1" applyBorder="1" applyAlignment="1">
      <alignment horizontal="center" vertical="center"/>
    </xf>
    <xf numFmtId="4" fontId="24" fillId="14" borderId="17" xfId="0" applyNumberFormat="1" applyFont="1" applyFill="1" applyBorder="1" applyAlignment="1">
      <alignment horizontal="center" vertical="center"/>
    </xf>
    <xf numFmtId="4" fontId="24" fillId="14" borderId="13" xfId="0" applyNumberFormat="1" applyFont="1" applyFill="1" applyBorder="1" applyAlignment="1">
      <alignment horizontal="center" vertical="center"/>
    </xf>
    <xf numFmtId="0" fontId="27" fillId="26" borderId="18" xfId="0" applyNumberFormat="1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center" vertical="center" wrapText="1"/>
    </xf>
    <xf numFmtId="0" fontId="51" fillId="26" borderId="20" xfId="0" applyFont="1" applyFill="1" applyBorder="1" applyAlignment="1">
      <alignment horizontal="center" vertical="center" wrapText="1"/>
    </xf>
    <xf numFmtId="0" fontId="51" fillId="26" borderId="21" xfId="0" applyFont="1" applyFill="1" applyBorder="1" applyAlignment="1">
      <alignment horizontal="center" vertical="center" wrapText="1"/>
    </xf>
    <xf numFmtId="0" fontId="51" fillId="26" borderId="22" xfId="0" applyFont="1" applyFill="1" applyBorder="1" applyAlignment="1">
      <alignment horizontal="center" vertical="center" wrapText="1"/>
    </xf>
    <xf numFmtId="0" fontId="51" fillId="26" borderId="12" xfId="0" applyFont="1" applyFill="1" applyBorder="1" applyAlignment="1">
      <alignment horizontal="center" vertical="center" wrapText="1"/>
    </xf>
    <xf numFmtId="169" fontId="41" fillId="0" borderId="11" xfId="0" applyNumberFormat="1" applyFont="1" applyFill="1" applyBorder="1" applyAlignment="1">
      <alignment horizontal="center" vertical="center" wrapText="1"/>
    </xf>
    <xf numFmtId="169" fontId="41" fillId="0" borderId="15" xfId="0" applyNumberFormat="1" applyFont="1" applyFill="1" applyBorder="1" applyAlignment="1">
      <alignment horizontal="center" vertical="center" wrapText="1"/>
    </xf>
    <xf numFmtId="169" fontId="41" fillId="0" borderId="14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wrapText="1"/>
    </xf>
    <xf numFmtId="0" fontId="1" fillId="26" borderId="15" xfId="0" applyFont="1" applyFill="1" applyBorder="1" applyAlignment="1">
      <alignment horizontal="center" wrapText="1"/>
    </xf>
    <xf numFmtId="0" fontId="1" fillId="26" borderId="14" xfId="0" applyFont="1" applyFill="1" applyBorder="1" applyAlignment="1">
      <alignment horizontal="center" wrapText="1"/>
    </xf>
    <xf numFmtId="169" fontId="48" fillId="0" borderId="11" xfId="0" applyNumberFormat="1" applyFont="1" applyFill="1" applyBorder="1" applyAlignment="1">
      <alignment horizontal="left" vertical="center" wrapText="1"/>
    </xf>
    <xf numFmtId="169" fontId="50" fillId="0" borderId="15" xfId="0" applyNumberFormat="1" applyFont="1" applyFill="1" applyBorder="1" applyAlignment="1">
      <alignment horizontal="left" vertical="center" wrapText="1"/>
    </xf>
    <xf numFmtId="169" fontId="50" fillId="0" borderId="14" xfId="0" applyNumberFormat="1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center" wrapText="1"/>
    </xf>
    <xf numFmtId="4" fontId="24" fillId="14" borderId="22" xfId="0" applyNumberFormat="1" applyFont="1" applyFill="1" applyBorder="1" applyAlignment="1">
      <alignment horizontal="center" vertical="center"/>
    </xf>
    <xf numFmtId="4" fontId="24" fillId="14" borderId="24" xfId="0" applyNumberFormat="1" applyFont="1" applyFill="1" applyBorder="1" applyAlignment="1">
      <alignment horizontal="center" vertical="center"/>
    </xf>
    <xf numFmtId="4" fontId="24" fillId="14" borderId="12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69" fontId="53" fillId="0" borderId="11" xfId="0" applyNumberFormat="1" applyFont="1" applyFill="1" applyBorder="1" applyAlignment="1">
      <alignment horizontal="center" vertical="center" wrapText="1"/>
    </xf>
    <xf numFmtId="169" fontId="53" fillId="0" borderId="15" xfId="0" applyNumberFormat="1" applyFont="1" applyFill="1" applyBorder="1" applyAlignment="1">
      <alignment horizontal="center" vertical="center" wrapText="1"/>
    </xf>
    <xf numFmtId="169" fontId="53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9" fontId="29" fillId="26" borderId="10" xfId="0" applyNumberFormat="1" applyFont="1" applyFill="1" applyBorder="1" applyAlignment="1">
      <alignment horizontal="center" vertical="center" wrapText="1"/>
    </xf>
    <xf numFmtId="4" fontId="24" fillId="14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3" fontId="66" fillId="0" borderId="11" xfId="0" applyNumberFormat="1" applyFont="1" applyFill="1" applyBorder="1" applyAlignment="1">
      <alignment horizontal="center" vertical="center"/>
    </xf>
    <xf numFmtId="3" fontId="66" fillId="0" borderId="15" xfId="0" applyNumberFormat="1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/>
    </xf>
    <xf numFmtId="169" fontId="37" fillId="25" borderId="10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169" fontId="28" fillId="0" borderId="11" xfId="0" applyNumberFormat="1" applyFont="1" applyFill="1" applyBorder="1" applyAlignment="1">
      <alignment horizontal="left" vertical="center" wrapText="1"/>
    </xf>
    <xf numFmtId="169" fontId="28" fillId="0" borderId="15" xfId="0" applyNumberFormat="1" applyFont="1" applyFill="1" applyBorder="1" applyAlignment="1">
      <alignment horizontal="left" vertical="center" wrapText="1"/>
    </xf>
    <xf numFmtId="169" fontId="28" fillId="0" borderId="14" xfId="0" applyNumberFormat="1" applyFont="1" applyFill="1" applyBorder="1" applyAlignment="1">
      <alignment horizontal="left" vertical="center" wrapText="1"/>
    </xf>
    <xf numFmtId="169" fontId="37" fillId="25" borderId="11" xfId="0" applyNumberFormat="1" applyFont="1" applyFill="1" applyBorder="1" applyAlignment="1">
      <alignment horizontal="center" vertical="center" wrapText="1"/>
    </xf>
    <xf numFmtId="169" fontId="37" fillId="25" borderId="15" xfId="0" applyNumberFormat="1" applyFont="1" applyFill="1" applyBorder="1" applyAlignment="1">
      <alignment horizontal="center" vertical="center" wrapText="1"/>
    </xf>
    <xf numFmtId="169" fontId="37" fillId="25" borderId="14" xfId="0" applyNumberFormat="1" applyFont="1" applyFill="1" applyBorder="1" applyAlignment="1">
      <alignment horizontal="center" vertical="center" wrapText="1"/>
    </xf>
    <xf numFmtId="169" fontId="47" fillId="0" borderId="11" xfId="0" applyNumberFormat="1" applyFont="1" applyFill="1" applyBorder="1" applyAlignment="1">
      <alignment horizontal="center" vertical="center"/>
    </xf>
    <xf numFmtId="169" fontId="47" fillId="0" borderId="15" xfId="0" applyNumberFormat="1" applyFont="1" applyFill="1" applyBorder="1" applyAlignment="1">
      <alignment horizontal="center" vertical="center"/>
    </xf>
    <xf numFmtId="169" fontId="47" fillId="0" borderId="14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29" fillId="24" borderId="15" xfId="0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69" fontId="29" fillId="7" borderId="11" xfId="0" applyNumberFormat="1" applyFont="1" applyFill="1" applyBorder="1" applyAlignment="1">
      <alignment horizontal="center" vertical="center"/>
    </xf>
    <xf numFmtId="169" fontId="29" fillId="7" borderId="14" xfId="0" applyNumberFormat="1" applyFont="1" applyFill="1" applyBorder="1" applyAlignment="1">
      <alignment horizontal="center" vertical="center"/>
    </xf>
    <xf numFmtId="168" fontId="29" fillId="7" borderId="11" xfId="0" applyNumberFormat="1" applyFont="1" applyFill="1" applyBorder="1" applyAlignment="1">
      <alignment horizontal="center" vertical="center"/>
    </xf>
    <xf numFmtId="168" fontId="29" fillId="7" borderId="14" xfId="0" applyNumberFormat="1" applyFont="1" applyFill="1" applyBorder="1" applyAlignment="1">
      <alignment horizontal="center" vertical="center"/>
    </xf>
    <xf numFmtId="169" fontId="74" fillId="0" borderId="0" xfId="0" applyNumberFormat="1" applyFont="1" applyAlignment="1">
      <alignment horizontal="left" wrapText="1"/>
    </xf>
    <xf numFmtId="0" fontId="34" fillId="7" borderId="10" xfId="0" applyFont="1" applyFill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9" fontId="29" fillId="7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Border="1" applyAlignment="1">
      <alignment horizontal="center" wrapText="1"/>
    </xf>
    <xf numFmtId="169" fontId="25" fillId="0" borderId="0" xfId="0" applyNumberFormat="1" applyFont="1" applyAlignment="1">
      <alignment horizontal="center" vertical="center"/>
    </xf>
    <xf numFmtId="168" fontId="29" fillId="7" borderId="11" xfId="0" applyNumberFormat="1" applyFont="1" applyFill="1" applyBorder="1" applyAlignment="1">
      <alignment horizontal="center" vertical="center" wrapText="1"/>
    </xf>
    <xf numFmtId="168" fontId="29" fillId="7" borderId="14" xfId="0" applyNumberFormat="1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3" fontId="32" fillId="28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5" xfId="0" applyNumberFormat="1" applyFont="1" applyFill="1" applyBorder="1" applyAlignment="1">
      <alignment horizontal="left" vertical="center" wrapText="1"/>
    </xf>
    <xf numFmtId="0" fontId="28" fillId="0" borderId="14" xfId="0" applyNumberFormat="1" applyFont="1" applyFill="1" applyBorder="1" applyAlignment="1">
      <alignment horizontal="left" vertical="center" wrapText="1"/>
    </xf>
    <xf numFmtId="0" fontId="28" fillId="26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left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0" fontId="27" fillId="4" borderId="11" xfId="0" applyNumberFormat="1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7" fillId="4" borderId="18" xfId="0" applyNumberFormat="1" applyFont="1" applyFill="1" applyBorder="1" applyAlignment="1">
      <alignment horizontal="center" vertical="center" wrapText="1"/>
    </xf>
    <xf numFmtId="0" fontId="27" fillId="4" borderId="19" xfId="0" applyNumberFormat="1" applyFont="1" applyFill="1" applyBorder="1" applyAlignment="1">
      <alignment horizontal="center" vertical="center" wrapText="1"/>
    </xf>
    <xf numFmtId="0" fontId="27" fillId="4" borderId="20" xfId="0" applyNumberFormat="1" applyFont="1" applyFill="1" applyBorder="1" applyAlignment="1">
      <alignment horizontal="center" vertical="center" wrapText="1"/>
    </xf>
    <xf numFmtId="0" fontId="27" fillId="4" borderId="21" xfId="0" applyNumberFormat="1" applyFont="1" applyFill="1" applyBorder="1" applyAlignment="1">
      <alignment horizontal="center" vertical="center" wrapText="1"/>
    </xf>
    <xf numFmtId="0" fontId="27" fillId="4" borderId="22" xfId="0" applyNumberFormat="1" applyFont="1" applyFill="1" applyBorder="1" applyAlignment="1">
      <alignment horizontal="center" vertical="center" wrapText="1"/>
    </xf>
    <xf numFmtId="0" fontId="27" fillId="4" borderId="12" xfId="0" applyNumberFormat="1" applyFont="1" applyFill="1" applyBorder="1" applyAlignment="1">
      <alignment horizontal="center" vertical="center" wrapText="1"/>
    </xf>
    <xf numFmtId="0" fontId="27" fillId="26" borderId="19" xfId="0" applyFont="1" applyFill="1" applyBorder="1" applyAlignment="1">
      <alignment horizontal="center" vertical="center" wrapText="1"/>
    </xf>
    <xf numFmtId="0" fontId="27" fillId="26" borderId="20" xfId="0" applyNumberFormat="1" applyFont="1" applyFill="1" applyBorder="1" applyAlignment="1">
      <alignment horizontal="center" vertical="center" wrapText="1"/>
    </xf>
    <xf numFmtId="0" fontId="27" fillId="26" borderId="21" xfId="0" applyNumberFormat="1" applyFont="1" applyFill="1" applyBorder="1" applyAlignment="1">
      <alignment horizontal="center" vertical="center" wrapText="1"/>
    </xf>
    <xf numFmtId="0" fontId="27" fillId="26" borderId="22" xfId="0" applyNumberFormat="1" applyFont="1" applyFill="1" applyBorder="1" applyAlignment="1">
      <alignment horizontal="center" vertical="center" wrapText="1"/>
    </xf>
    <xf numFmtId="0" fontId="27" fillId="26" borderId="12" xfId="0" applyNumberFormat="1" applyFont="1" applyFill="1" applyBorder="1" applyAlignment="1">
      <alignment horizontal="center" vertical="center" wrapText="1"/>
    </xf>
    <xf numFmtId="169" fontId="29" fillId="26" borderId="15" xfId="0" applyNumberFormat="1" applyFont="1" applyFill="1" applyBorder="1" applyAlignment="1">
      <alignment horizontal="center" vertical="center"/>
    </xf>
    <xf numFmtId="0" fontId="28" fillId="25" borderId="11" xfId="0" applyNumberFormat="1" applyFont="1" applyFill="1" applyBorder="1" applyAlignment="1">
      <alignment horizontal="left" vertical="center" wrapText="1"/>
    </xf>
    <xf numFmtId="0" fontId="28" fillId="25" borderId="15" xfId="0" applyNumberFormat="1" applyFont="1" applyFill="1" applyBorder="1" applyAlignment="1">
      <alignment horizontal="left" vertical="center" wrapText="1"/>
    </xf>
    <xf numFmtId="0" fontId="28" fillId="25" borderId="14" xfId="0" applyNumberFormat="1" applyFont="1" applyFill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9" fontId="1" fillId="0" borderId="15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wrapText="1"/>
    </xf>
    <xf numFmtId="0" fontId="1" fillId="25" borderId="15" xfId="0" applyFont="1" applyFill="1" applyBorder="1" applyAlignment="1">
      <alignment horizontal="center" wrapText="1"/>
    </xf>
    <xf numFmtId="0" fontId="1" fillId="25" borderId="14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4" fillId="14" borderId="14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3" fontId="54" fillId="0" borderId="15" xfId="0" applyNumberFormat="1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justify" vertical="center" wrapText="1"/>
    </xf>
    <xf numFmtId="0" fontId="57" fillId="0" borderId="15" xfId="0" applyNumberFormat="1" applyFont="1" applyFill="1" applyBorder="1" applyAlignment="1">
      <alignment horizontal="justify" vertical="center" wrapText="1"/>
    </xf>
    <xf numFmtId="0" fontId="57" fillId="0" borderId="14" xfId="0" applyNumberFormat="1" applyFont="1" applyFill="1" applyBorder="1" applyAlignment="1">
      <alignment horizontal="justify" vertical="center" wrapText="1"/>
    </xf>
    <xf numFmtId="169" fontId="54" fillId="0" borderId="10" xfId="0" applyNumberFormat="1" applyFont="1" applyFill="1" applyBorder="1" applyAlignment="1">
      <alignment horizontal="center" vertical="center" wrapText="1"/>
    </xf>
    <xf numFmtId="169" fontId="55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 horizontal="center" vertical="center" wrapText="1"/>
    </xf>
    <xf numFmtId="3" fontId="56" fillId="0" borderId="14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top" wrapText="1"/>
    </xf>
    <xf numFmtId="0" fontId="37" fillId="25" borderId="15" xfId="0" applyFont="1" applyFill="1" applyBorder="1" applyAlignment="1">
      <alignment horizontal="center" vertical="top" wrapText="1"/>
    </xf>
    <xf numFmtId="0" fontId="37" fillId="25" borderId="14" xfId="0" applyFont="1" applyFill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/>
    </xf>
    <xf numFmtId="0" fontId="28" fillId="26" borderId="15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/>
    </xf>
    <xf numFmtId="0" fontId="27" fillId="26" borderId="20" xfId="0" applyFont="1" applyFill="1" applyBorder="1" applyAlignment="1">
      <alignment horizontal="center"/>
    </xf>
    <xf numFmtId="0" fontId="27" fillId="26" borderId="21" xfId="0" applyFont="1" applyFill="1" applyBorder="1" applyAlignment="1">
      <alignment horizontal="center"/>
    </xf>
    <xf numFmtId="0" fontId="27" fillId="26" borderId="22" xfId="0" applyFont="1" applyFill="1" applyBorder="1" applyAlignment="1">
      <alignment horizontal="center"/>
    </xf>
    <xf numFmtId="0" fontId="27" fillId="26" borderId="12" xfId="0" applyFont="1" applyFill="1" applyBorder="1" applyAlignment="1">
      <alignment horizontal="center"/>
    </xf>
    <xf numFmtId="9" fontId="40" fillId="0" borderId="10" xfId="57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justify" vertical="center" wrapText="1"/>
    </xf>
    <xf numFmtId="0" fontId="57" fillId="0" borderId="15" xfId="0" applyFont="1" applyFill="1" applyBorder="1" applyAlignment="1">
      <alignment horizontal="justify" vertical="center" wrapText="1"/>
    </xf>
    <xf numFmtId="0" fontId="57" fillId="0" borderId="14" xfId="0" applyFont="1" applyFill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40" fillId="26" borderId="19" xfId="0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center" vertical="center" wrapText="1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4" xfId="0" applyFont="1" applyFill="1" applyBorder="1" applyAlignment="1">
      <alignment horizontal="center" vertical="center" wrapText="1"/>
    </xf>
    <xf numFmtId="0" fontId="40" fillId="26" borderId="12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1" fontId="56" fillId="0" borderId="15" xfId="0" applyNumberFormat="1" applyFont="1" applyFill="1" applyBorder="1" applyAlignment="1">
      <alignment horizontal="center" vertical="center" wrapText="1"/>
    </xf>
    <xf numFmtId="1" fontId="56" fillId="0" borderId="14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/>
    </xf>
    <xf numFmtId="1" fontId="54" fillId="0" borderId="15" xfId="0" applyNumberFormat="1" applyFont="1" applyBorder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/>
    </xf>
    <xf numFmtId="1" fontId="54" fillId="0" borderId="15" xfId="0" applyNumberFormat="1" applyFont="1" applyFill="1" applyBorder="1" applyAlignment="1">
      <alignment horizontal="center" vertical="center"/>
    </xf>
    <xf numFmtId="1" fontId="54" fillId="0" borderId="14" xfId="0" applyNumberFormat="1" applyFont="1" applyFill="1" applyBorder="1" applyAlignment="1">
      <alignment horizontal="center" vertical="center"/>
    </xf>
    <xf numFmtId="169" fontId="28" fillId="24" borderId="11" xfId="0" applyNumberFormat="1" applyFont="1" applyFill="1" applyBorder="1" applyAlignment="1">
      <alignment horizontal="center" vertical="center" wrapText="1"/>
    </xf>
    <xf numFmtId="169" fontId="28" fillId="24" borderId="15" xfId="0" applyNumberFormat="1" applyFont="1" applyFill="1" applyBorder="1" applyAlignment="1">
      <alignment horizontal="center" vertical="center" wrapText="1"/>
    </xf>
    <xf numFmtId="169" fontId="28" fillId="24" borderId="14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169" fontId="28" fillId="24" borderId="11" xfId="0" applyNumberFormat="1" applyFont="1" applyFill="1" applyBorder="1" applyAlignment="1">
      <alignment horizontal="center" vertical="center"/>
    </xf>
    <xf numFmtId="169" fontId="28" fillId="24" borderId="14" xfId="0" applyNumberFormat="1" applyFont="1" applyFill="1" applyBorder="1" applyAlignment="1">
      <alignment horizontal="center" vertical="center"/>
    </xf>
    <xf numFmtId="3" fontId="28" fillId="24" borderId="11" xfId="0" applyNumberFormat="1" applyFont="1" applyFill="1" applyBorder="1" applyAlignment="1">
      <alignment horizontal="center" vertical="center"/>
    </xf>
    <xf numFmtId="3" fontId="28" fillId="24" borderId="14" xfId="0" applyNumberFormat="1" applyFont="1" applyFill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169" fontId="54" fillId="25" borderId="11" xfId="0" applyNumberFormat="1" applyFont="1" applyFill="1" applyBorder="1" applyAlignment="1">
      <alignment horizontal="center" vertical="center"/>
    </xf>
    <xf numFmtId="169" fontId="54" fillId="25" borderId="15" xfId="0" applyNumberFormat="1" applyFont="1" applyFill="1" applyBorder="1" applyAlignment="1">
      <alignment horizontal="center" vertical="center"/>
    </xf>
    <xf numFmtId="169" fontId="54" fillId="25" borderId="14" xfId="0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/>
    </xf>
    <xf numFmtId="3" fontId="57" fillId="0" borderId="15" xfId="0" applyNumberFormat="1" applyFont="1" applyFill="1" applyBorder="1" applyAlignment="1">
      <alignment horizontal="center"/>
    </xf>
    <xf numFmtId="3" fontId="57" fillId="0" borderId="14" xfId="0" applyNumberFormat="1" applyFont="1" applyFill="1" applyBorder="1" applyAlignment="1">
      <alignment horizontal="center"/>
    </xf>
    <xf numFmtId="169" fontId="29" fillId="0" borderId="11" xfId="0" applyNumberFormat="1" applyFont="1" applyFill="1" applyBorder="1" applyAlignment="1">
      <alignment horizontal="center" vertical="center" wrapText="1"/>
    </xf>
    <xf numFmtId="169" fontId="29" fillId="0" borderId="15" xfId="0" applyNumberFormat="1" applyFont="1" applyFill="1" applyBorder="1" applyAlignment="1">
      <alignment horizontal="center" vertical="center" wrapText="1"/>
    </xf>
    <xf numFmtId="169" fontId="29" fillId="0" borderId="14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169" fontId="57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169" fontId="56" fillId="0" borderId="10" xfId="0" applyNumberFormat="1" applyFont="1" applyFill="1" applyBorder="1" applyAlignment="1">
      <alignment horizontal="center" vertical="center" wrapText="1"/>
    </xf>
    <xf numFmtId="169" fontId="55" fillId="0" borderId="11" xfId="0" applyNumberFormat="1" applyFont="1" applyFill="1" applyBorder="1" applyAlignment="1">
      <alignment horizontal="center" vertical="center"/>
    </xf>
    <xf numFmtId="169" fontId="55" fillId="0" borderId="15" xfId="0" applyNumberFormat="1" applyFont="1" applyFill="1" applyBorder="1" applyAlignment="1">
      <alignment horizontal="center" vertical="center"/>
    </xf>
    <xf numFmtId="169" fontId="55" fillId="0" borderId="14" xfId="0" applyNumberFormat="1" applyFont="1" applyFill="1" applyBorder="1" applyAlignment="1">
      <alignment horizontal="center" vertical="center"/>
    </xf>
    <xf numFmtId="169" fontId="55" fillId="0" borderId="11" xfId="0" applyNumberFormat="1" applyFont="1" applyBorder="1" applyAlignment="1">
      <alignment horizontal="center" vertical="center" wrapText="1"/>
    </xf>
    <xf numFmtId="169" fontId="55" fillId="0" borderId="15" xfId="0" applyNumberFormat="1" applyFont="1" applyBorder="1" applyAlignment="1">
      <alignment horizontal="center" vertical="center" wrapText="1"/>
    </xf>
    <xf numFmtId="169" fontId="55" fillId="0" borderId="14" xfId="0" applyNumberFormat="1" applyFont="1" applyBorder="1" applyAlignment="1">
      <alignment horizontal="center" vertical="center" wrapText="1"/>
    </xf>
    <xf numFmtId="169" fontId="56" fillId="0" borderId="11" xfId="0" applyNumberFormat="1" applyFont="1" applyFill="1" applyBorder="1" applyAlignment="1">
      <alignment horizontal="center" vertical="center"/>
    </xf>
    <xf numFmtId="169" fontId="56" fillId="0" borderId="15" xfId="0" applyNumberFormat="1" applyFont="1" applyFill="1" applyBorder="1" applyAlignment="1">
      <alignment horizontal="center" vertical="center"/>
    </xf>
    <xf numFmtId="169" fontId="56" fillId="0" borderId="14" xfId="0" applyNumberFormat="1" applyFont="1" applyFill="1" applyBorder="1" applyAlignment="1">
      <alignment horizontal="center" vertical="center"/>
    </xf>
    <xf numFmtId="169" fontId="37" fillId="26" borderId="11" xfId="0" applyNumberFormat="1" applyFont="1" applyFill="1" applyBorder="1" applyAlignment="1">
      <alignment horizontal="center" vertical="center" wrapText="1"/>
    </xf>
    <xf numFmtId="169" fontId="37" fillId="26" borderId="14" xfId="0" applyNumberFormat="1" applyFont="1" applyFill="1" applyBorder="1" applyAlignment="1">
      <alignment horizontal="center" vertical="center" wrapText="1"/>
    </xf>
    <xf numFmtId="3" fontId="28" fillId="26" borderId="11" xfId="0" applyNumberFormat="1" applyFont="1" applyFill="1" applyBorder="1" applyAlignment="1">
      <alignment horizontal="center" vertical="center" wrapText="1"/>
    </xf>
    <xf numFmtId="3" fontId="28" fillId="26" borderId="14" xfId="0" applyNumberFormat="1" applyFont="1" applyFill="1" applyBorder="1" applyAlignment="1">
      <alignment horizontal="center" vertical="center" wrapText="1"/>
    </xf>
    <xf numFmtId="169" fontId="54" fillId="24" borderId="11" xfId="0" applyNumberFormat="1" applyFont="1" applyFill="1" applyBorder="1" applyAlignment="1">
      <alignment horizontal="center" vertical="center"/>
    </xf>
    <xf numFmtId="169" fontId="54" fillId="24" borderId="15" xfId="0" applyNumberFormat="1" applyFont="1" applyFill="1" applyBorder="1" applyAlignment="1">
      <alignment horizontal="center" vertical="center"/>
    </xf>
    <xf numFmtId="169" fontId="54" fillId="24" borderId="14" xfId="0" applyNumberFormat="1" applyFont="1" applyFill="1" applyBorder="1" applyAlignment="1">
      <alignment horizontal="center" vertical="center"/>
    </xf>
    <xf numFmtId="3" fontId="29" fillId="24" borderId="15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A578"/>
  <sheetViews>
    <sheetView tabSelected="1" view="pageBreakPreview" zoomScale="75" zoomScaleNormal="75" zoomScaleSheetLayoutView="75" zoomScalePageLayoutView="0" workbookViewId="0" topLeftCell="K1">
      <selection activeCell="Q1" sqref="Q1:T1"/>
    </sheetView>
  </sheetViews>
  <sheetFormatPr defaultColWidth="9.00390625" defaultRowHeight="12.75"/>
  <cols>
    <col min="1" max="1" width="8.00390625" style="1" customWidth="1"/>
    <col min="2" max="2" width="35.125" style="2" customWidth="1"/>
    <col min="3" max="3" width="23.125" style="3" customWidth="1"/>
    <col min="4" max="4" width="12.875" style="4" bestFit="1" customWidth="1"/>
    <col min="5" max="5" width="11.75390625" style="5" customWidth="1"/>
    <col min="6" max="6" width="9.25390625" style="6" customWidth="1"/>
    <col min="7" max="7" width="8.125" style="6" customWidth="1"/>
    <col min="8" max="8" width="7.875" style="6" customWidth="1"/>
    <col min="9" max="9" width="9.25390625" style="6" customWidth="1"/>
    <col min="10" max="10" width="9.875" style="6" customWidth="1"/>
    <col min="11" max="11" width="8.625" style="6" customWidth="1"/>
    <col min="12" max="12" width="20.00390625" style="8" customWidth="1"/>
    <col min="13" max="13" width="16.75390625" style="9" customWidth="1"/>
    <col min="14" max="14" width="11.875" style="10" customWidth="1"/>
    <col min="15" max="15" width="11.125" style="11" customWidth="1"/>
    <col min="16" max="16" width="7.125" style="11" hidden="1" customWidth="1"/>
    <col min="17" max="17" width="10.375" style="21" customWidth="1"/>
    <col min="18" max="18" width="8.125" style="9" customWidth="1"/>
    <col min="19" max="19" width="10.25390625" style="9" customWidth="1"/>
    <col min="20" max="20" width="7.75390625" style="9" customWidth="1"/>
    <col min="21" max="21" width="11.00390625" style="9" customWidth="1"/>
    <col min="22" max="22" width="12.75390625" style="9" customWidth="1"/>
    <col min="23" max="24" width="9.25390625" style="9" customWidth="1"/>
    <col min="25" max="48" width="7.75390625" style="9" customWidth="1"/>
    <col min="49" max="16384" width="9.125" style="13" customWidth="1"/>
  </cols>
  <sheetData>
    <row r="1" spans="1:48" ht="99" customHeight="1">
      <c r="A1" s="1" t="s">
        <v>81</v>
      </c>
      <c r="I1" s="607"/>
      <c r="J1" s="607"/>
      <c r="K1" s="7"/>
      <c r="Q1" s="600" t="s">
        <v>261</v>
      </c>
      <c r="R1" s="600"/>
      <c r="S1" s="600"/>
      <c r="T1" s="600"/>
      <c r="U1" s="26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39.75" customHeight="1">
      <c r="A2" s="555" t="s">
        <v>122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1.25" customHeight="1">
      <c r="A3" s="15"/>
      <c r="B3" s="16"/>
      <c r="C3" s="17"/>
      <c r="D3" s="18"/>
      <c r="E3" s="19"/>
      <c r="F3" s="20"/>
      <c r="G3" s="20"/>
      <c r="H3" s="20"/>
      <c r="I3" s="20"/>
      <c r="J3" s="20"/>
      <c r="K3" s="20"/>
      <c r="R3" s="606"/>
      <c r="S3" s="606"/>
      <c r="T3" s="606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ht="53.25" customHeight="1">
      <c r="A4" s="449" t="s">
        <v>0</v>
      </c>
      <c r="B4" s="603" t="s">
        <v>1</v>
      </c>
      <c r="C4" s="603" t="s">
        <v>2</v>
      </c>
      <c r="D4" s="603" t="s">
        <v>3</v>
      </c>
      <c r="E4" s="588" t="s">
        <v>4</v>
      </c>
      <c r="F4" s="588"/>
      <c r="G4" s="588"/>
      <c r="H4" s="588"/>
      <c r="I4" s="588"/>
      <c r="J4" s="588"/>
      <c r="K4" s="588"/>
      <c r="L4" s="602" t="s">
        <v>176</v>
      </c>
      <c r="M4" s="594" t="s">
        <v>5</v>
      </c>
      <c r="N4" s="614" t="s">
        <v>6</v>
      </c>
      <c r="O4" s="605" t="s">
        <v>7</v>
      </c>
      <c r="P4" s="612" t="s">
        <v>8</v>
      </c>
      <c r="Q4" s="613" t="s">
        <v>9</v>
      </c>
      <c r="R4" s="613"/>
      <c r="S4" s="613"/>
      <c r="T4" s="613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ht="140.25" customHeight="1">
      <c r="A5" s="489"/>
      <c r="B5" s="603"/>
      <c r="C5" s="603"/>
      <c r="D5" s="603"/>
      <c r="E5" s="28" t="s">
        <v>10</v>
      </c>
      <c r="F5" s="28" t="s">
        <v>11</v>
      </c>
      <c r="G5" s="28" t="s">
        <v>12</v>
      </c>
      <c r="H5" s="28" t="s">
        <v>13</v>
      </c>
      <c r="I5" s="29" t="s">
        <v>155</v>
      </c>
      <c r="J5" s="29" t="s">
        <v>154</v>
      </c>
      <c r="K5" s="29" t="s">
        <v>153</v>
      </c>
      <c r="L5" s="602"/>
      <c r="M5" s="594"/>
      <c r="N5" s="614"/>
      <c r="O5" s="605"/>
      <c r="P5" s="612"/>
      <c r="Q5" s="30" t="s">
        <v>14</v>
      </c>
      <c r="R5" s="30" t="s">
        <v>15</v>
      </c>
      <c r="S5" s="30" t="s">
        <v>16</v>
      </c>
      <c r="T5" s="30" t="s">
        <v>17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ht="15">
      <c r="A6" s="610"/>
      <c r="B6" s="601" t="s">
        <v>18</v>
      </c>
      <c r="C6" s="601"/>
      <c r="D6" s="177" t="s">
        <v>20</v>
      </c>
      <c r="E6" s="32">
        <v>80812.2</v>
      </c>
      <c r="F6" s="32">
        <v>354.3</v>
      </c>
      <c r="G6" s="32">
        <v>228.9</v>
      </c>
      <c r="H6" s="32">
        <v>614.7</v>
      </c>
      <c r="I6" s="32">
        <f aca="true" t="shared" si="0" ref="I6:K8">I15+I46+I215+I318+I338+I463+I508+I521</f>
        <v>33626.299999999996</v>
      </c>
      <c r="J6" s="32">
        <f t="shared" si="0"/>
        <v>45953.200000000004</v>
      </c>
      <c r="K6" s="32">
        <f t="shared" si="0"/>
        <v>34.9</v>
      </c>
      <c r="L6" s="604"/>
      <c r="M6" s="604"/>
      <c r="N6" s="33">
        <v>999</v>
      </c>
      <c r="O6" s="34">
        <f aca="true" t="shared" si="1" ref="O6:P8">O15+O46+O215+O318+O338+O463+O508+O521</f>
        <v>4969</v>
      </c>
      <c r="P6" s="33" t="e">
        <f t="shared" si="1"/>
        <v>#REF!</v>
      </c>
      <c r="Q6" s="33">
        <v>1317.8</v>
      </c>
      <c r="R6" s="33">
        <f>R15+R46+R215+R318+R338+R463+R508+R521</f>
        <v>424.6</v>
      </c>
      <c r="S6" s="33">
        <v>784</v>
      </c>
      <c r="T6" s="33">
        <v>109.2</v>
      </c>
      <c r="U6" s="36"/>
      <c r="V6" s="36">
        <f aca="true" t="shared" si="2" ref="V6:X11">H15+H46+H215+H318+H338+H463+H508+H521</f>
        <v>614.7</v>
      </c>
      <c r="W6" s="36">
        <f t="shared" si="2"/>
        <v>33626.299999999996</v>
      </c>
      <c r="X6" s="36">
        <f t="shared" si="2"/>
        <v>45953.200000000004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15">
      <c r="A7" s="610"/>
      <c r="B7" s="601"/>
      <c r="C7" s="601"/>
      <c r="D7" s="178" t="s">
        <v>247</v>
      </c>
      <c r="E7" s="237">
        <v>5237.7</v>
      </c>
      <c r="F7" s="237">
        <f>F16+F47+F216+F319+F339+F464+F509+F522</f>
        <v>36.73</v>
      </c>
      <c r="G7" s="237">
        <v>39.9</v>
      </c>
      <c r="H7" s="237">
        <v>57.5</v>
      </c>
      <c r="I7" s="237">
        <f t="shared" si="0"/>
        <v>3327.6</v>
      </c>
      <c r="J7" s="237">
        <f t="shared" si="0"/>
        <v>1759</v>
      </c>
      <c r="K7" s="237">
        <f t="shared" si="0"/>
        <v>17</v>
      </c>
      <c r="L7" s="604"/>
      <c r="M7" s="604"/>
      <c r="N7" s="263">
        <v>148.3</v>
      </c>
      <c r="O7" s="264">
        <f t="shared" si="1"/>
        <v>1268</v>
      </c>
      <c r="P7" s="263">
        <f t="shared" si="1"/>
        <v>0</v>
      </c>
      <c r="Q7" s="263">
        <v>24.1</v>
      </c>
      <c r="R7" s="263">
        <f>R16+R47+R216+R319+R339+R464+R509+R522</f>
        <v>0</v>
      </c>
      <c r="S7" s="263">
        <f>S16+S47+S216+S319+S339+S464+S509+S522</f>
        <v>17.200000000000003</v>
      </c>
      <c r="T7" s="263">
        <f>T16+T47+T216+T319+T339+T464+T509+T522</f>
        <v>6.9</v>
      </c>
      <c r="U7" s="36"/>
      <c r="V7" s="36">
        <f t="shared" si="2"/>
        <v>57.510000000000005</v>
      </c>
      <c r="W7" s="36">
        <f t="shared" si="2"/>
        <v>3327.6</v>
      </c>
      <c r="X7" s="36">
        <f t="shared" si="2"/>
        <v>1759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</row>
    <row r="8" spans="1:48" ht="15">
      <c r="A8" s="610"/>
      <c r="B8" s="601"/>
      <c r="C8" s="601"/>
      <c r="D8" s="179" t="s">
        <v>248</v>
      </c>
      <c r="E8" s="238">
        <f>E17+E48+E217+E320+E340+E465+E510+E523</f>
        <v>2987.4339999999997</v>
      </c>
      <c r="F8" s="238">
        <f>F17+F48+F217+F320+F340+F465+F510+F523</f>
        <v>48.634</v>
      </c>
      <c r="G8" s="238">
        <f>G17+G48+G217+G320+G340+G465+G510+G523</f>
        <v>35.618</v>
      </c>
      <c r="H8" s="238">
        <f>H17+H48+H217+H320+H340+H465+H510+H523</f>
        <v>24.61</v>
      </c>
      <c r="I8" s="238">
        <f t="shared" si="0"/>
        <v>1156.42</v>
      </c>
      <c r="J8" s="238">
        <f t="shared" si="0"/>
        <v>1705.1</v>
      </c>
      <c r="K8" s="238">
        <f t="shared" si="0"/>
        <v>17</v>
      </c>
      <c r="L8" s="604"/>
      <c r="M8" s="604"/>
      <c r="N8" s="265">
        <f>N17+N48+N217+N320+N340+N465+N510+N523</f>
        <v>72.5</v>
      </c>
      <c r="O8" s="266">
        <f t="shared" si="1"/>
        <v>1369</v>
      </c>
      <c r="P8" s="265">
        <f t="shared" si="1"/>
        <v>8</v>
      </c>
      <c r="Q8" s="265">
        <f>Q17+Q48+Q217+Q320+Q340+Q465+Q510+Q523</f>
        <v>23.5</v>
      </c>
      <c r="R8" s="265">
        <f>R17+R48+R217+R320+R340+R465+R510+R523</f>
        <v>0</v>
      </c>
      <c r="S8" s="265">
        <f>S17+S48+S217+S320+S340+S465+S510+S523</f>
        <v>14.600000000000001</v>
      </c>
      <c r="T8" s="265">
        <f>T17+T48+T217+T320+T340+T465+T510+T523</f>
        <v>8.8</v>
      </c>
      <c r="U8" s="36"/>
      <c r="V8" s="36">
        <f t="shared" si="2"/>
        <v>24.61</v>
      </c>
      <c r="W8" s="36">
        <f t="shared" si="2"/>
        <v>1156.42</v>
      </c>
      <c r="X8" s="36">
        <f t="shared" si="2"/>
        <v>1705.1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48" ht="15">
      <c r="A9" s="610"/>
      <c r="B9" s="601"/>
      <c r="C9" s="601"/>
      <c r="D9" s="177" t="s">
        <v>250</v>
      </c>
      <c r="E9" s="32">
        <f>E8/E7*100</f>
        <v>57.0371346201577</v>
      </c>
      <c r="F9" s="32">
        <f aca="true" t="shared" si="3" ref="F9:K9">F8/F7*100</f>
        <v>132.4094745439695</v>
      </c>
      <c r="G9" s="32">
        <f t="shared" si="3"/>
        <v>89.26817042606517</v>
      </c>
      <c r="H9" s="32">
        <f t="shared" si="3"/>
        <v>42.8</v>
      </c>
      <c r="I9" s="32">
        <f t="shared" si="3"/>
        <v>34.75237408342349</v>
      </c>
      <c r="J9" s="32">
        <f t="shared" si="3"/>
        <v>96.93575895395111</v>
      </c>
      <c r="K9" s="32">
        <f t="shared" si="3"/>
        <v>100</v>
      </c>
      <c r="L9" s="604"/>
      <c r="M9" s="604"/>
      <c r="N9" s="32">
        <f>N8/N7*100</f>
        <v>48.88739042481456</v>
      </c>
      <c r="O9" s="32">
        <f aca="true" t="shared" si="4" ref="O9:T9">O8/O7*100</f>
        <v>107.96529968454259</v>
      </c>
      <c r="P9" s="32" t="e">
        <f t="shared" si="4"/>
        <v>#DIV/0!</v>
      </c>
      <c r="Q9" s="32">
        <f t="shared" si="4"/>
        <v>97.5103734439834</v>
      </c>
      <c r="R9" s="32">
        <v>0</v>
      </c>
      <c r="S9" s="32">
        <f t="shared" si="4"/>
        <v>84.88372093023256</v>
      </c>
      <c r="T9" s="32">
        <f t="shared" si="4"/>
        <v>127.53623188405798</v>
      </c>
      <c r="U9" s="36"/>
      <c r="V9" s="36">
        <f t="shared" si="2"/>
        <v>169.63200134652314</v>
      </c>
      <c r="W9" s="36">
        <f t="shared" si="2"/>
        <v>282.7013327522314</v>
      </c>
      <c r="X9" s="36">
        <f t="shared" si="2"/>
        <v>620.1775150436478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</row>
    <row r="10" spans="1:48" ht="14.25" customHeight="1">
      <c r="A10" s="610"/>
      <c r="B10" s="601"/>
      <c r="C10" s="601"/>
      <c r="D10" s="615" t="s">
        <v>249</v>
      </c>
      <c r="E10" s="596">
        <f aca="true" t="shared" si="5" ref="E10:K10">E8/E6*100</f>
        <v>3.696761132601265</v>
      </c>
      <c r="F10" s="596">
        <f t="shared" si="5"/>
        <v>13.726785210273778</v>
      </c>
      <c r="G10" s="596">
        <f t="shared" si="5"/>
        <v>15.560506771515946</v>
      </c>
      <c r="H10" s="596">
        <f t="shared" si="5"/>
        <v>4.003578981617049</v>
      </c>
      <c r="I10" s="596">
        <f t="shared" si="5"/>
        <v>3.4390343272973842</v>
      </c>
      <c r="J10" s="596">
        <f t="shared" si="5"/>
        <v>3.710514175291383</v>
      </c>
      <c r="K10" s="596">
        <f t="shared" si="5"/>
        <v>48.71060171919771</v>
      </c>
      <c r="L10" s="604"/>
      <c r="M10" s="604"/>
      <c r="N10" s="596">
        <f>N8/N6*100</f>
        <v>7.257257257257257</v>
      </c>
      <c r="O10" s="598">
        <v>27.6</v>
      </c>
      <c r="P10" s="35"/>
      <c r="Q10" s="608">
        <v>1.8</v>
      </c>
      <c r="R10" s="598">
        <v>0</v>
      </c>
      <c r="S10" s="598">
        <v>1.9</v>
      </c>
      <c r="T10" s="598">
        <v>8.1</v>
      </c>
      <c r="U10" s="36"/>
      <c r="V10" s="36">
        <f t="shared" si="2"/>
        <v>70.0108506107954</v>
      </c>
      <c r="W10" s="36">
        <f t="shared" si="2"/>
        <v>33.69325098912347</v>
      </c>
      <c r="X10" s="36">
        <f t="shared" si="2"/>
        <v>207.64953906701717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</row>
    <row r="11" spans="1:48" ht="15" customHeight="1" hidden="1">
      <c r="A11" s="610"/>
      <c r="B11" s="601"/>
      <c r="C11" s="601"/>
      <c r="D11" s="616"/>
      <c r="E11" s="597"/>
      <c r="F11" s="597"/>
      <c r="G11" s="597"/>
      <c r="H11" s="597"/>
      <c r="I11" s="597"/>
      <c r="J11" s="597"/>
      <c r="K11" s="597"/>
      <c r="L11" s="604"/>
      <c r="M11" s="604"/>
      <c r="N11" s="597"/>
      <c r="O11" s="599"/>
      <c r="P11" s="35"/>
      <c r="Q11" s="609"/>
      <c r="R11" s="599"/>
      <c r="S11" s="599"/>
      <c r="T11" s="599"/>
      <c r="U11" s="36"/>
      <c r="V11" s="36">
        <f t="shared" si="2"/>
        <v>0</v>
      </c>
      <c r="W11" s="36">
        <f t="shared" si="2"/>
        <v>0</v>
      </c>
      <c r="X11" s="36">
        <f t="shared" si="2"/>
        <v>0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</row>
    <row r="12" spans="1:48" ht="15.75" customHeight="1">
      <c r="A12" s="595" t="s">
        <v>19</v>
      </c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ht="15.75" customHeight="1" hidden="1">
      <c r="A13" s="37"/>
      <c r="B13" s="37"/>
      <c r="C13" s="37"/>
      <c r="D13" s="37"/>
      <c r="E13" s="39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2"/>
      <c r="Q13" s="39"/>
      <c r="R13" s="40"/>
      <c r="S13" s="40"/>
      <c r="T13" s="40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5" customHeight="1">
      <c r="A14" s="590" t="s">
        <v>80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s="50" customFormat="1" ht="15" customHeight="1">
      <c r="A15" s="591"/>
      <c r="B15" s="611" t="s">
        <v>21</v>
      </c>
      <c r="C15" s="611"/>
      <c r="D15" s="45" t="s">
        <v>20</v>
      </c>
      <c r="E15" s="47">
        <f>E21+E27+E33+E39</f>
        <v>7632</v>
      </c>
      <c r="F15" s="47">
        <f aca="true" t="shared" si="6" ref="F15:K15">F21+F27+F33+F39</f>
        <v>0</v>
      </c>
      <c r="G15" s="47">
        <f t="shared" si="6"/>
        <v>0</v>
      </c>
      <c r="H15" s="47">
        <f t="shared" si="6"/>
        <v>0</v>
      </c>
      <c r="I15" s="47">
        <f t="shared" si="6"/>
        <v>6720</v>
      </c>
      <c r="J15" s="47">
        <f t="shared" si="6"/>
        <v>912</v>
      </c>
      <c r="K15" s="47">
        <f t="shared" si="6"/>
        <v>0</v>
      </c>
      <c r="L15" s="732"/>
      <c r="M15" s="732"/>
      <c r="N15" s="46">
        <v>0</v>
      </c>
      <c r="O15" s="47">
        <f>O21+O33+O39</f>
        <v>0</v>
      </c>
      <c r="P15" s="46">
        <f>P21+P33+P39</f>
        <v>0</v>
      </c>
      <c r="Q15" s="46">
        <f aca="true" t="shared" si="7" ref="Q15:T17">Q21+Q27+Q33+Q39</f>
        <v>865</v>
      </c>
      <c r="R15" s="46">
        <f t="shared" si="7"/>
        <v>257</v>
      </c>
      <c r="S15" s="46">
        <f t="shared" si="7"/>
        <v>608</v>
      </c>
      <c r="T15" s="46">
        <f t="shared" si="7"/>
        <v>0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s="50" customFormat="1" ht="15" customHeight="1">
      <c r="A16" s="591"/>
      <c r="B16" s="611"/>
      <c r="C16" s="611"/>
      <c r="D16" s="175" t="s">
        <v>247</v>
      </c>
      <c r="E16" s="228">
        <f>E22+E28+E34+E40</f>
        <v>3181</v>
      </c>
      <c r="F16" s="228">
        <f aca="true" t="shared" si="8" ref="F16:K16">F22+F28+F34+F40</f>
        <v>0</v>
      </c>
      <c r="G16" s="228">
        <f t="shared" si="8"/>
        <v>0</v>
      </c>
      <c r="H16" s="228">
        <f t="shared" si="8"/>
        <v>0</v>
      </c>
      <c r="I16" s="228">
        <f t="shared" si="8"/>
        <v>2269</v>
      </c>
      <c r="J16" s="228">
        <f t="shared" si="8"/>
        <v>912</v>
      </c>
      <c r="K16" s="228">
        <f t="shared" si="8"/>
        <v>0</v>
      </c>
      <c r="L16" s="733"/>
      <c r="M16" s="733"/>
      <c r="N16" s="46"/>
      <c r="O16" s="46"/>
      <c r="P16" s="48"/>
      <c r="Q16" s="267">
        <f t="shared" si="7"/>
        <v>10</v>
      </c>
      <c r="R16" s="267">
        <f t="shared" si="7"/>
        <v>0</v>
      </c>
      <c r="S16" s="267">
        <f t="shared" si="7"/>
        <v>10</v>
      </c>
      <c r="T16" s="267">
        <f t="shared" si="7"/>
        <v>0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1:48" s="50" customFormat="1" ht="15" customHeight="1">
      <c r="A17" s="591"/>
      <c r="B17" s="611"/>
      <c r="C17" s="611"/>
      <c r="D17" s="176" t="s">
        <v>248</v>
      </c>
      <c r="E17" s="190">
        <f aca="true" t="shared" si="9" ref="E17:K17">E23+E29+E35+E41</f>
        <v>1313.8999999999999</v>
      </c>
      <c r="F17" s="190">
        <f t="shared" si="9"/>
        <v>0</v>
      </c>
      <c r="G17" s="190">
        <f t="shared" si="9"/>
        <v>0</v>
      </c>
      <c r="H17" s="190">
        <f t="shared" si="9"/>
        <v>0</v>
      </c>
      <c r="I17" s="190">
        <f t="shared" si="9"/>
        <v>158.29999999999998</v>
      </c>
      <c r="J17" s="190">
        <f t="shared" si="9"/>
        <v>1155.6</v>
      </c>
      <c r="K17" s="190">
        <f t="shared" si="9"/>
        <v>0</v>
      </c>
      <c r="L17" s="733"/>
      <c r="M17" s="733"/>
      <c r="N17" s="46"/>
      <c r="O17" s="46"/>
      <c r="P17" s="48"/>
      <c r="Q17" s="269">
        <f>Q23+Q29+Q35+Q41</f>
        <v>5.9</v>
      </c>
      <c r="R17" s="269">
        <f t="shared" si="7"/>
        <v>0</v>
      </c>
      <c r="S17" s="269">
        <f t="shared" si="7"/>
        <v>5.9</v>
      </c>
      <c r="T17" s="269">
        <f>T23+T29+T35+T41</f>
        <v>0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1:48" s="50" customFormat="1" ht="15" customHeight="1">
      <c r="A18" s="591"/>
      <c r="B18" s="611"/>
      <c r="C18" s="611"/>
      <c r="D18" s="45" t="s">
        <v>250</v>
      </c>
      <c r="E18" s="46">
        <f>E17/E16*100</f>
        <v>41.30462118830556</v>
      </c>
      <c r="F18" s="46">
        <v>0</v>
      </c>
      <c r="G18" s="46">
        <v>0</v>
      </c>
      <c r="H18" s="46">
        <v>0</v>
      </c>
      <c r="I18" s="46">
        <f>I17/I16*100</f>
        <v>6.976641692375495</v>
      </c>
      <c r="J18" s="46">
        <f>J17/J16*100</f>
        <v>126.71052631578948</v>
      </c>
      <c r="K18" s="46">
        <v>0</v>
      </c>
      <c r="L18" s="733"/>
      <c r="M18" s="733"/>
      <c r="N18" s="46"/>
      <c r="O18" s="46"/>
      <c r="P18" s="48"/>
      <c r="Q18" s="46">
        <f>Q17/Q16*100</f>
        <v>59.00000000000001</v>
      </c>
      <c r="R18" s="46">
        <v>0</v>
      </c>
      <c r="S18" s="46">
        <f>S17/S16*100</f>
        <v>59.00000000000001</v>
      </c>
      <c r="T18" s="46">
        <v>0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1:48" s="50" customFormat="1" ht="15" customHeight="1">
      <c r="A19" s="591"/>
      <c r="B19" s="611"/>
      <c r="C19" s="611"/>
      <c r="D19" s="348" t="s">
        <v>249</v>
      </c>
      <c r="E19" s="342">
        <f>E17/E15*100</f>
        <v>17.215670859538783</v>
      </c>
      <c r="F19" s="342">
        <v>0</v>
      </c>
      <c r="G19" s="342">
        <v>0</v>
      </c>
      <c r="H19" s="342">
        <v>0</v>
      </c>
      <c r="I19" s="342">
        <f>I17/I15*100</f>
        <v>2.3556547619047614</v>
      </c>
      <c r="J19" s="342">
        <f>J17/J15*100</f>
        <v>126.71052631578948</v>
      </c>
      <c r="K19" s="342">
        <v>0</v>
      </c>
      <c r="L19" s="733"/>
      <c r="M19" s="733"/>
      <c r="N19" s="737"/>
      <c r="O19" s="739"/>
      <c r="P19" s="48"/>
      <c r="Q19" s="342">
        <f>Q17/Q15*100</f>
        <v>0.6820809248554913</v>
      </c>
      <c r="R19" s="342">
        <f>R17/R15*100</f>
        <v>0</v>
      </c>
      <c r="S19" s="342">
        <f>S17/S15*100</f>
        <v>0.9703947368421053</v>
      </c>
      <c r="T19" s="342">
        <v>0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</row>
    <row r="20" spans="1:48" s="51" customFormat="1" ht="2.25" customHeight="1">
      <c r="A20" s="591"/>
      <c r="B20" s="611"/>
      <c r="C20" s="611"/>
      <c r="D20" s="349"/>
      <c r="E20" s="343"/>
      <c r="F20" s="343"/>
      <c r="G20" s="343"/>
      <c r="H20" s="343"/>
      <c r="I20" s="343"/>
      <c r="J20" s="343"/>
      <c r="K20" s="343"/>
      <c r="L20" s="734"/>
      <c r="M20" s="734"/>
      <c r="N20" s="738"/>
      <c r="O20" s="740"/>
      <c r="P20" s="48"/>
      <c r="Q20" s="343"/>
      <c r="R20" s="343"/>
      <c r="S20" s="343"/>
      <c r="T20" s="343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1:48" ht="15">
      <c r="A21" s="449">
        <v>1</v>
      </c>
      <c r="B21" s="448" t="s">
        <v>156</v>
      </c>
      <c r="C21" s="439" t="s">
        <v>73</v>
      </c>
      <c r="D21" s="52" t="s">
        <v>20</v>
      </c>
      <c r="E21" s="272">
        <v>1512</v>
      </c>
      <c r="F21" s="272">
        <v>0</v>
      </c>
      <c r="G21" s="272">
        <v>0</v>
      </c>
      <c r="H21" s="272">
        <v>0</v>
      </c>
      <c r="I21" s="272">
        <v>600</v>
      </c>
      <c r="J21" s="272">
        <v>912</v>
      </c>
      <c r="K21" s="272">
        <v>0</v>
      </c>
      <c r="L21" s="408" t="s">
        <v>74</v>
      </c>
      <c r="M21" s="303" t="s">
        <v>75</v>
      </c>
      <c r="N21" s="409" t="s">
        <v>79</v>
      </c>
      <c r="O21" s="54">
        <v>0</v>
      </c>
      <c r="P21" s="56"/>
      <c r="Q21" s="56">
        <v>453</v>
      </c>
      <c r="R21" s="53">
        <v>167</v>
      </c>
      <c r="S21" s="53">
        <v>286</v>
      </c>
      <c r="T21" s="54">
        <v>0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1:48" ht="15">
      <c r="A22" s="449"/>
      <c r="B22" s="580"/>
      <c r="C22" s="592"/>
      <c r="D22" s="163" t="s">
        <v>247</v>
      </c>
      <c r="E22" s="240">
        <f>SUM(F22:K22)</f>
        <v>1368</v>
      </c>
      <c r="F22" s="240">
        <v>0</v>
      </c>
      <c r="G22" s="240">
        <v>0</v>
      </c>
      <c r="H22" s="240">
        <v>0</v>
      </c>
      <c r="I22" s="181">
        <v>456</v>
      </c>
      <c r="J22" s="181">
        <v>912</v>
      </c>
      <c r="K22" s="272">
        <v>0</v>
      </c>
      <c r="L22" s="334"/>
      <c r="M22" s="386"/>
      <c r="N22" s="386"/>
      <c r="O22" s="54"/>
      <c r="P22" s="62"/>
      <c r="Q22" s="270">
        <v>10</v>
      </c>
      <c r="R22" s="271">
        <v>0</v>
      </c>
      <c r="S22" s="271">
        <v>10</v>
      </c>
      <c r="T22" s="271"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15">
      <c r="A23" s="449"/>
      <c r="B23" s="580"/>
      <c r="C23" s="592"/>
      <c r="D23" s="331" t="s">
        <v>246</v>
      </c>
      <c r="E23" s="285">
        <f>SUM(F23:K23)</f>
        <v>809.3</v>
      </c>
      <c r="F23" s="318">
        <v>0</v>
      </c>
      <c r="G23" s="318">
        <v>0</v>
      </c>
      <c r="H23" s="318">
        <v>0</v>
      </c>
      <c r="I23" s="335">
        <v>40.5</v>
      </c>
      <c r="J23" s="335">
        <v>768.8</v>
      </c>
      <c r="K23" s="318">
        <v>0</v>
      </c>
      <c r="L23" s="334"/>
      <c r="M23" s="386"/>
      <c r="N23" s="386"/>
      <c r="O23" s="735"/>
      <c r="P23" s="62"/>
      <c r="Q23" s="388">
        <v>5.9</v>
      </c>
      <c r="R23" s="326">
        <v>0</v>
      </c>
      <c r="S23" s="326">
        <v>5.9</v>
      </c>
      <c r="T23" s="283">
        <v>0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</row>
    <row r="24" spans="1:48" ht="9" customHeight="1">
      <c r="A24" s="449"/>
      <c r="B24" s="580"/>
      <c r="C24" s="592"/>
      <c r="D24" s="332"/>
      <c r="E24" s="286"/>
      <c r="F24" s="319"/>
      <c r="G24" s="319"/>
      <c r="H24" s="319"/>
      <c r="I24" s="336"/>
      <c r="J24" s="336"/>
      <c r="K24" s="319"/>
      <c r="L24" s="334"/>
      <c r="M24" s="386"/>
      <c r="N24" s="386"/>
      <c r="O24" s="741"/>
      <c r="P24" s="62"/>
      <c r="Q24" s="389"/>
      <c r="R24" s="327"/>
      <c r="S24" s="327"/>
      <c r="T24" s="278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ht="15" customHeight="1" hidden="1">
      <c r="A25" s="449"/>
      <c r="B25" s="580"/>
      <c r="C25" s="592"/>
      <c r="D25" s="332"/>
      <c r="E25" s="286"/>
      <c r="F25" s="319"/>
      <c r="G25" s="319"/>
      <c r="H25" s="319"/>
      <c r="I25" s="336"/>
      <c r="J25" s="336"/>
      <c r="K25" s="319"/>
      <c r="L25" s="334"/>
      <c r="M25" s="386"/>
      <c r="N25" s="386"/>
      <c r="O25" s="741"/>
      <c r="P25" s="62"/>
      <c r="Q25" s="389"/>
      <c r="R25" s="327"/>
      <c r="S25" s="327"/>
      <c r="T25" s="279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</row>
    <row r="26" spans="1:48" ht="15" customHeight="1" hidden="1">
      <c r="A26" s="449"/>
      <c r="B26" s="580"/>
      <c r="C26" s="592"/>
      <c r="D26" s="333"/>
      <c r="E26" s="287"/>
      <c r="F26" s="320"/>
      <c r="G26" s="320"/>
      <c r="H26" s="320"/>
      <c r="I26" s="337"/>
      <c r="J26" s="337"/>
      <c r="K26" s="320"/>
      <c r="L26" s="334"/>
      <c r="M26" s="386"/>
      <c r="N26" s="386"/>
      <c r="O26" s="736"/>
      <c r="P26" s="62"/>
      <c r="Q26" s="390"/>
      <c r="R26" s="328"/>
      <c r="S26" s="328"/>
      <c r="T26" s="6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15">
      <c r="A27" s="449">
        <v>2</v>
      </c>
      <c r="B27" s="448" t="s">
        <v>96</v>
      </c>
      <c r="C27" s="592"/>
      <c r="D27" s="52" t="s">
        <v>20</v>
      </c>
      <c r="E27" s="272">
        <v>673</v>
      </c>
      <c r="F27" s="272">
        <v>0</v>
      </c>
      <c r="G27" s="272">
        <v>0</v>
      </c>
      <c r="H27" s="272">
        <v>0</v>
      </c>
      <c r="I27" s="272">
        <v>673</v>
      </c>
      <c r="J27" s="272">
        <v>0</v>
      </c>
      <c r="K27" s="272">
        <v>0</v>
      </c>
      <c r="L27" s="408" t="s">
        <v>74</v>
      </c>
      <c r="M27" s="386"/>
      <c r="N27" s="386"/>
      <c r="O27" s="54"/>
      <c r="P27" s="56"/>
      <c r="Q27" s="56">
        <v>68</v>
      </c>
      <c r="R27" s="54">
        <v>0</v>
      </c>
      <c r="S27" s="53">
        <v>68</v>
      </c>
      <c r="T27" s="54">
        <v>0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48" ht="15">
      <c r="A28" s="449"/>
      <c r="B28" s="580"/>
      <c r="C28" s="592"/>
      <c r="D28" s="163" t="s">
        <v>247</v>
      </c>
      <c r="E28" s="240">
        <f>SUM(F28:K28)</f>
        <v>463</v>
      </c>
      <c r="F28" s="181">
        <v>0</v>
      </c>
      <c r="G28" s="181">
        <v>0</v>
      </c>
      <c r="H28" s="181">
        <v>0</v>
      </c>
      <c r="I28" s="181">
        <v>463</v>
      </c>
      <c r="J28" s="181">
        <v>0</v>
      </c>
      <c r="K28" s="181">
        <v>0</v>
      </c>
      <c r="L28" s="334"/>
      <c r="M28" s="386"/>
      <c r="N28" s="386"/>
      <c r="O28" s="61"/>
      <c r="P28" s="62"/>
      <c r="Q28" s="239">
        <v>0</v>
      </c>
      <c r="R28" s="239">
        <v>0</v>
      </c>
      <c r="S28" s="239">
        <v>0</v>
      </c>
      <c r="T28" s="239">
        <v>0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1:48" ht="15">
      <c r="A29" s="449"/>
      <c r="B29" s="580"/>
      <c r="C29" s="592"/>
      <c r="D29" s="331" t="s">
        <v>246</v>
      </c>
      <c r="E29" s="285">
        <f>SUM(F29:K29)</f>
        <v>479.5</v>
      </c>
      <c r="F29" s="318">
        <v>0</v>
      </c>
      <c r="G29" s="318">
        <v>0</v>
      </c>
      <c r="H29" s="318">
        <v>0</v>
      </c>
      <c r="I29" s="335">
        <v>92.7</v>
      </c>
      <c r="J29" s="335">
        <v>386.8</v>
      </c>
      <c r="K29" s="318">
        <v>0</v>
      </c>
      <c r="L29" s="334"/>
      <c r="M29" s="386"/>
      <c r="N29" s="386"/>
      <c r="O29" s="735"/>
      <c r="P29" s="62"/>
      <c r="Q29" s="726">
        <v>0</v>
      </c>
      <c r="R29" s="459">
        <v>0</v>
      </c>
      <c r="S29" s="459">
        <v>0</v>
      </c>
      <c r="T29" s="459">
        <v>0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1:48" ht="9" customHeight="1">
      <c r="A30" s="449"/>
      <c r="B30" s="580"/>
      <c r="C30" s="592"/>
      <c r="D30" s="332"/>
      <c r="E30" s="286"/>
      <c r="F30" s="319"/>
      <c r="G30" s="319"/>
      <c r="H30" s="319"/>
      <c r="I30" s="336"/>
      <c r="J30" s="336"/>
      <c r="K30" s="319"/>
      <c r="L30" s="334"/>
      <c r="M30" s="386"/>
      <c r="N30" s="386"/>
      <c r="O30" s="736"/>
      <c r="P30" s="62"/>
      <c r="Q30" s="727"/>
      <c r="R30" s="460"/>
      <c r="S30" s="460"/>
      <c r="T30" s="460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48" ht="15" customHeight="1" hidden="1">
      <c r="A31" s="449"/>
      <c r="B31" s="580"/>
      <c r="C31" s="592"/>
      <c r="D31" s="332"/>
      <c r="E31" s="286"/>
      <c r="F31" s="319"/>
      <c r="G31" s="319"/>
      <c r="H31" s="319"/>
      <c r="I31" s="336"/>
      <c r="J31" s="336"/>
      <c r="K31" s="319"/>
      <c r="L31" s="334"/>
      <c r="M31" s="386"/>
      <c r="N31" s="386"/>
      <c r="O31" s="61"/>
      <c r="P31" s="62"/>
      <c r="Q31" s="727"/>
      <c r="R31" s="460"/>
      <c r="S31" s="460"/>
      <c r="T31" s="460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" customHeight="1" hidden="1">
      <c r="A32" s="449"/>
      <c r="B32" s="580"/>
      <c r="C32" s="592"/>
      <c r="D32" s="333"/>
      <c r="E32" s="287"/>
      <c r="F32" s="320"/>
      <c r="G32" s="320"/>
      <c r="H32" s="320"/>
      <c r="I32" s="337"/>
      <c r="J32" s="337"/>
      <c r="K32" s="320"/>
      <c r="L32" s="334"/>
      <c r="M32" s="387"/>
      <c r="N32" s="386"/>
      <c r="O32" s="61"/>
      <c r="P32" s="62"/>
      <c r="Q32" s="728"/>
      <c r="R32" s="461"/>
      <c r="S32" s="461"/>
      <c r="T32" s="461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1:48" ht="15">
      <c r="A33" s="449">
        <v>3</v>
      </c>
      <c r="B33" s="448" t="s">
        <v>77</v>
      </c>
      <c r="C33" s="592"/>
      <c r="D33" s="52" t="s">
        <v>20</v>
      </c>
      <c r="E33" s="272">
        <v>48</v>
      </c>
      <c r="F33" s="272">
        <v>0</v>
      </c>
      <c r="G33" s="272">
        <v>0</v>
      </c>
      <c r="H33" s="272">
        <v>0</v>
      </c>
      <c r="I33" s="272">
        <v>48</v>
      </c>
      <c r="J33" s="272">
        <v>0</v>
      </c>
      <c r="K33" s="272">
        <v>0</v>
      </c>
      <c r="L33" s="408" t="s">
        <v>74</v>
      </c>
      <c r="M33" s="303" t="s">
        <v>76</v>
      </c>
      <c r="N33" s="386"/>
      <c r="O33" s="54">
        <f>SUM(O34:O38)</f>
        <v>0</v>
      </c>
      <c r="P33" s="66"/>
      <c r="Q33" s="66">
        <f aca="true" t="shared" si="10" ref="Q33:Q38">SUM(R33:T33)</f>
        <v>0</v>
      </c>
      <c r="R33" s="54">
        <f>SUM(R34:R38)</f>
        <v>0</v>
      </c>
      <c r="S33" s="54">
        <f>SUM(S34:S38)</f>
        <v>0</v>
      </c>
      <c r="T33" s="54">
        <f>SUM(T34:T38)</f>
        <v>0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</row>
    <row r="34" spans="1:48" ht="15">
      <c r="A34" s="449"/>
      <c r="B34" s="580"/>
      <c r="C34" s="592"/>
      <c r="D34" s="163" t="s">
        <v>247</v>
      </c>
      <c r="E34" s="240">
        <v>0</v>
      </c>
      <c r="F34" s="240">
        <v>0</v>
      </c>
      <c r="G34" s="240">
        <v>0</v>
      </c>
      <c r="H34" s="240">
        <v>0</v>
      </c>
      <c r="I34" s="240">
        <v>0</v>
      </c>
      <c r="J34" s="240">
        <v>0</v>
      </c>
      <c r="K34" s="240">
        <v>0</v>
      </c>
      <c r="L34" s="334"/>
      <c r="M34" s="386"/>
      <c r="N34" s="386"/>
      <c r="O34" s="61"/>
      <c r="P34" s="61"/>
      <c r="Q34" s="239">
        <v>0</v>
      </c>
      <c r="R34" s="239">
        <v>0</v>
      </c>
      <c r="S34" s="239">
        <v>0</v>
      </c>
      <c r="T34" s="239">
        <v>0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1:48" ht="15">
      <c r="A35" s="449"/>
      <c r="B35" s="580"/>
      <c r="C35" s="592"/>
      <c r="D35" s="331" t="s">
        <v>246</v>
      </c>
      <c r="E35" s="729">
        <v>0</v>
      </c>
      <c r="F35" s="403">
        <v>0</v>
      </c>
      <c r="G35" s="403">
        <v>0</v>
      </c>
      <c r="H35" s="403">
        <v>0</v>
      </c>
      <c r="I35" s="403">
        <v>0</v>
      </c>
      <c r="J35" s="403">
        <v>0</v>
      </c>
      <c r="K35" s="403">
        <v>0</v>
      </c>
      <c r="L35" s="334"/>
      <c r="M35" s="386"/>
      <c r="N35" s="386"/>
      <c r="O35" s="735"/>
      <c r="P35" s="61"/>
      <c r="Q35" s="742">
        <v>0</v>
      </c>
      <c r="R35" s="742">
        <v>0</v>
      </c>
      <c r="S35" s="742">
        <v>0</v>
      </c>
      <c r="T35" s="742"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1:48" ht="3.75" customHeight="1">
      <c r="A36" s="449"/>
      <c r="B36" s="580"/>
      <c r="C36" s="592"/>
      <c r="D36" s="332"/>
      <c r="E36" s="730"/>
      <c r="F36" s="404"/>
      <c r="G36" s="404"/>
      <c r="H36" s="404"/>
      <c r="I36" s="404"/>
      <c r="J36" s="404"/>
      <c r="K36" s="404"/>
      <c r="L36" s="334"/>
      <c r="M36" s="386"/>
      <c r="N36" s="386"/>
      <c r="O36" s="736"/>
      <c r="P36" s="61"/>
      <c r="Q36" s="743"/>
      <c r="R36" s="743"/>
      <c r="S36" s="743"/>
      <c r="T36" s="743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1:48" ht="15" hidden="1">
      <c r="A37" s="449"/>
      <c r="B37" s="580"/>
      <c r="C37" s="592"/>
      <c r="D37" s="332"/>
      <c r="E37" s="730"/>
      <c r="F37" s="404"/>
      <c r="G37" s="404"/>
      <c r="H37" s="404"/>
      <c r="I37" s="404"/>
      <c r="J37" s="404"/>
      <c r="K37" s="404"/>
      <c r="L37" s="334"/>
      <c r="M37" s="386"/>
      <c r="N37" s="386"/>
      <c r="O37" s="61"/>
      <c r="P37" s="61"/>
      <c r="Q37" s="66">
        <f t="shared" si="10"/>
        <v>0</v>
      </c>
      <c r="R37" s="60"/>
      <c r="S37" s="60"/>
      <c r="T37" s="63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1:48" ht="15" hidden="1">
      <c r="A38" s="449"/>
      <c r="B38" s="580"/>
      <c r="C38" s="592"/>
      <c r="D38" s="333"/>
      <c r="E38" s="731"/>
      <c r="F38" s="405"/>
      <c r="G38" s="405"/>
      <c r="H38" s="405"/>
      <c r="I38" s="405"/>
      <c r="J38" s="405"/>
      <c r="K38" s="405"/>
      <c r="L38" s="334"/>
      <c r="M38" s="386"/>
      <c r="N38" s="386"/>
      <c r="O38" s="61"/>
      <c r="P38" s="61"/>
      <c r="Q38" s="66">
        <f t="shared" si="10"/>
        <v>0</v>
      </c>
      <c r="R38" s="60"/>
      <c r="S38" s="60"/>
      <c r="T38" s="63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1:48" ht="15">
      <c r="A39" s="449">
        <v>4</v>
      </c>
      <c r="B39" s="448" t="s">
        <v>78</v>
      </c>
      <c r="C39" s="592"/>
      <c r="D39" s="52" t="s">
        <v>20</v>
      </c>
      <c r="E39" s="272">
        <v>5399</v>
      </c>
      <c r="F39" s="272">
        <v>0</v>
      </c>
      <c r="G39" s="272">
        <v>0</v>
      </c>
      <c r="H39" s="272">
        <v>0</v>
      </c>
      <c r="I39" s="272">
        <v>5399</v>
      </c>
      <c r="J39" s="272">
        <v>0</v>
      </c>
      <c r="K39" s="272">
        <v>0</v>
      </c>
      <c r="L39" s="408" t="s">
        <v>74</v>
      </c>
      <c r="M39" s="386"/>
      <c r="N39" s="386"/>
      <c r="O39" s="54">
        <f>SUM(O40:O44)</f>
        <v>0</v>
      </c>
      <c r="P39" s="56"/>
      <c r="Q39" s="56">
        <v>344</v>
      </c>
      <c r="R39" s="53">
        <v>90</v>
      </c>
      <c r="S39" s="53">
        <v>254</v>
      </c>
      <c r="T39" s="54">
        <f>SUM(T40:T44)</f>
        <v>0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</row>
    <row r="40" spans="1:48" ht="15">
      <c r="A40" s="449"/>
      <c r="B40" s="580"/>
      <c r="C40" s="592"/>
      <c r="D40" s="163" t="s">
        <v>247</v>
      </c>
      <c r="E40" s="240">
        <f>SUM(F40:K40)</f>
        <v>1350</v>
      </c>
      <c r="F40" s="240">
        <v>0</v>
      </c>
      <c r="G40" s="240">
        <v>0</v>
      </c>
      <c r="H40" s="240">
        <v>0</v>
      </c>
      <c r="I40" s="181">
        <v>1350</v>
      </c>
      <c r="J40" s="171">
        <v>0</v>
      </c>
      <c r="K40" s="171">
        <v>0</v>
      </c>
      <c r="L40" s="334"/>
      <c r="M40" s="386"/>
      <c r="N40" s="386"/>
      <c r="O40" s="62"/>
      <c r="P40" s="62"/>
      <c r="Q40" s="239">
        <v>0</v>
      </c>
      <c r="R40" s="239">
        <v>0</v>
      </c>
      <c r="S40" s="239">
        <v>0</v>
      </c>
      <c r="T40" s="239">
        <v>0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1:48" ht="15">
      <c r="A41" s="449"/>
      <c r="B41" s="580"/>
      <c r="C41" s="592"/>
      <c r="D41" s="331" t="s">
        <v>246</v>
      </c>
      <c r="E41" s="285">
        <f>SUM(F41:K41)</f>
        <v>25.1</v>
      </c>
      <c r="F41" s="318">
        <v>0</v>
      </c>
      <c r="G41" s="318">
        <v>0</v>
      </c>
      <c r="H41" s="318">
        <v>0</v>
      </c>
      <c r="I41" s="335">
        <v>25.1</v>
      </c>
      <c r="J41" s="318">
        <v>0</v>
      </c>
      <c r="K41" s="318">
        <v>0</v>
      </c>
      <c r="L41" s="334"/>
      <c r="M41" s="386"/>
      <c r="N41" s="386"/>
      <c r="O41" s="385"/>
      <c r="P41" s="62"/>
      <c r="Q41" s="726">
        <v>0</v>
      </c>
      <c r="R41" s="459">
        <v>0</v>
      </c>
      <c r="S41" s="459">
        <v>0</v>
      </c>
      <c r="T41" s="459">
        <v>0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1:48" ht="15">
      <c r="A42" s="449"/>
      <c r="B42" s="580"/>
      <c r="C42" s="592"/>
      <c r="D42" s="332"/>
      <c r="E42" s="287"/>
      <c r="F42" s="320"/>
      <c r="G42" s="320"/>
      <c r="H42" s="320"/>
      <c r="I42" s="337"/>
      <c r="J42" s="320"/>
      <c r="K42" s="320"/>
      <c r="L42" s="334"/>
      <c r="M42" s="386"/>
      <c r="N42" s="386"/>
      <c r="O42" s="386"/>
      <c r="P42" s="62"/>
      <c r="Q42" s="727"/>
      <c r="R42" s="460"/>
      <c r="S42" s="460"/>
      <c r="T42" s="460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1:48" ht="15" customHeight="1" hidden="1">
      <c r="A43" s="449"/>
      <c r="B43" s="580"/>
      <c r="C43" s="592"/>
      <c r="D43" s="332"/>
      <c r="E43" s="53">
        <f>SUM(F43:K43)</f>
        <v>25.1</v>
      </c>
      <c r="F43" s="59"/>
      <c r="G43" s="59"/>
      <c r="H43" s="59"/>
      <c r="I43" s="59">
        <v>25.1</v>
      </c>
      <c r="J43" s="59">
        <v>0</v>
      </c>
      <c r="K43" s="59"/>
      <c r="L43" s="334"/>
      <c r="M43" s="386"/>
      <c r="N43" s="386"/>
      <c r="O43" s="386"/>
      <c r="P43" s="62"/>
      <c r="Q43" s="727"/>
      <c r="R43" s="460"/>
      <c r="S43" s="460"/>
      <c r="T43" s="460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1:48" ht="15" customHeight="1" hidden="1">
      <c r="A44" s="449"/>
      <c r="B44" s="580"/>
      <c r="C44" s="593"/>
      <c r="D44" s="333"/>
      <c r="E44" s="53">
        <f>SUM(F44:K44)</f>
        <v>25.1</v>
      </c>
      <c r="F44" s="59"/>
      <c r="G44" s="59"/>
      <c r="H44" s="59"/>
      <c r="I44" s="59">
        <v>25.1</v>
      </c>
      <c r="J44" s="59">
        <v>0</v>
      </c>
      <c r="K44" s="59"/>
      <c r="L44" s="334"/>
      <c r="M44" s="387"/>
      <c r="N44" s="387"/>
      <c r="O44" s="387"/>
      <c r="P44" s="62"/>
      <c r="Q44" s="728"/>
      <c r="R44" s="461"/>
      <c r="S44" s="461"/>
      <c r="T44" s="461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1:48" ht="15" customHeight="1">
      <c r="A45" s="590" t="s">
        <v>203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48" s="50" customFormat="1" ht="15" customHeight="1">
      <c r="A46" s="591"/>
      <c r="B46" s="587" t="s">
        <v>21</v>
      </c>
      <c r="C46" s="587"/>
      <c r="D46" s="45" t="s">
        <v>20</v>
      </c>
      <c r="E46" s="46">
        <f>E53+E195</f>
        <v>71447.5</v>
      </c>
      <c r="F46" s="46">
        <f aca="true" t="shared" si="11" ref="F46:K46">F53+F195</f>
        <v>154.5</v>
      </c>
      <c r="G46" s="46">
        <f t="shared" si="11"/>
        <v>2.1</v>
      </c>
      <c r="H46" s="46">
        <f t="shared" si="11"/>
        <v>5.7</v>
      </c>
      <c r="I46" s="46">
        <f t="shared" si="11"/>
        <v>26492.5</v>
      </c>
      <c r="J46" s="46">
        <f t="shared" si="11"/>
        <v>44792.700000000004</v>
      </c>
      <c r="K46" s="46">
        <f t="shared" si="11"/>
        <v>0</v>
      </c>
      <c r="L46" s="342"/>
      <c r="M46" s="342"/>
      <c r="N46" s="46">
        <f>N53+N195</f>
        <v>643.4</v>
      </c>
      <c r="O46" s="47">
        <f aca="true" t="shared" si="12" ref="O46:T46">O53+O195</f>
        <v>2851</v>
      </c>
      <c r="P46" s="46">
        <f t="shared" si="12"/>
        <v>0</v>
      </c>
      <c r="Q46" s="46">
        <f t="shared" si="12"/>
        <v>399.59999999999997</v>
      </c>
      <c r="R46" s="46">
        <f t="shared" si="12"/>
        <v>163.10000000000002</v>
      </c>
      <c r="S46" s="46">
        <f t="shared" si="12"/>
        <v>151.3</v>
      </c>
      <c r="T46" s="46">
        <f t="shared" si="12"/>
        <v>85.3</v>
      </c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</row>
    <row r="47" spans="1:48" s="50" customFormat="1" ht="15" customHeight="1">
      <c r="A47" s="591"/>
      <c r="B47" s="587"/>
      <c r="C47" s="587"/>
      <c r="D47" s="175" t="s">
        <v>247</v>
      </c>
      <c r="E47" s="228">
        <f>E54+E196</f>
        <v>1824</v>
      </c>
      <c r="F47" s="228">
        <f aca="true" t="shared" si="13" ref="F47:K47">F54+F196</f>
        <v>0</v>
      </c>
      <c r="G47" s="228">
        <f t="shared" si="13"/>
        <v>0</v>
      </c>
      <c r="H47" s="228">
        <f t="shared" si="13"/>
        <v>0</v>
      </c>
      <c r="I47" s="228">
        <f t="shared" si="13"/>
        <v>1014</v>
      </c>
      <c r="J47" s="228">
        <f t="shared" si="13"/>
        <v>810</v>
      </c>
      <c r="K47" s="228">
        <f t="shared" si="13"/>
        <v>0</v>
      </c>
      <c r="L47" s="589"/>
      <c r="M47" s="589"/>
      <c r="N47" s="189">
        <f>N54+N196</f>
        <v>72.5</v>
      </c>
      <c r="O47" s="228">
        <f aca="true" t="shared" si="14" ref="O47:T47">O54+O196</f>
        <v>100</v>
      </c>
      <c r="P47" s="189">
        <f t="shared" si="14"/>
        <v>0</v>
      </c>
      <c r="Q47" s="189">
        <f t="shared" si="14"/>
        <v>3.1</v>
      </c>
      <c r="R47" s="189">
        <f t="shared" si="14"/>
        <v>0</v>
      </c>
      <c r="S47" s="189">
        <f t="shared" si="14"/>
        <v>1.8</v>
      </c>
      <c r="T47" s="189">
        <f t="shared" si="14"/>
        <v>1.2000000000000002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</row>
    <row r="48" spans="1:48" s="50" customFormat="1" ht="15" customHeight="1">
      <c r="A48" s="591"/>
      <c r="B48" s="587"/>
      <c r="C48" s="587"/>
      <c r="D48" s="176" t="s">
        <v>248</v>
      </c>
      <c r="E48" s="190">
        <f>E55+E197</f>
        <v>1425.03</v>
      </c>
      <c r="F48" s="190">
        <f aca="true" t="shared" si="15" ref="F48:K48">F55+F197</f>
        <v>0</v>
      </c>
      <c r="G48" s="190">
        <f t="shared" si="15"/>
        <v>0</v>
      </c>
      <c r="H48" s="190">
        <f t="shared" si="15"/>
        <v>0</v>
      </c>
      <c r="I48" s="190">
        <f t="shared" si="15"/>
        <v>956.6800000000001</v>
      </c>
      <c r="J48" s="190">
        <f t="shared" si="15"/>
        <v>468.3</v>
      </c>
      <c r="K48" s="190">
        <f t="shared" si="15"/>
        <v>0</v>
      </c>
      <c r="L48" s="589"/>
      <c r="M48" s="589"/>
      <c r="N48" s="190">
        <f>N55+N197</f>
        <v>72.5</v>
      </c>
      <c r="O48" s="229">
        <f aca="true" t="shared" si="16" ref="O48:T48">O55+O197</f>
        <v>100</v>
      </c>
      <c r="P48" s="190">
        <f t="shared" si="16"/>
        <v>0</v>
      </c>
      <c r="Q48" s="190">
        <f t="shared" si="16"/>
        <v>3.1</v>
      </c>
      <c r="R48" s="190">
        <f t="shared" si="16"/>
        <v>0</v>
      </c>
      <c r="S48" s="190">
        <f t="shared" si="16"/>
        <v>1.8</v>
      </c>
      <c r="T48" s="190">
        <f t="shared" si="16"/>
        <v>1.2000000000000002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</row>
    <row r="49" spans="1:48" s="50" customFormat="1" ht="15" customHeight="1">
      <c r="A49" s="591"/>
      <c r="B49" s="587"/>
      <c r="C49" s="587"/>
      <c r="D49" s="45" t="s">
        <v>250</v>
      </c>
      <c r="E49" s="46">
        <f>E48/E47*100</f>
        <v>78.1266447368421</v>
      </c>
      <c r="F49" s="46">
        <v>0</v>
      </c>
      <c r="G49" s="46">
        <v>0</v>
      </c>
      <c r="H49" s="46">
        <v>0</v>
      </c>
      <c r="I49" s="46">
        <f>I48/I47*100</f>
        <v>94.34714003944774</v>
      </c>
      <c r="J49" s="46">
        <f>J48/J47*100</f>
        <v>57.81481481481482</v>
      </c>
      <c r="K49" s="46">
        <v>0</v>
      </c>
      <c r="L49" s="589"/>
      <c r="M49" s="589"/>
      <c r="N49" s="47">
        <f>N48/N47*100</f>
        <v>100</v>
      </c>
      <c r="O49" s="47">
        <f aca="true" t="shared" si="17" ref="O49:T49">O48/O47*100</f>
        <v>100</v>
      </c>
      <c r="P49" s="47" t="e">
        <f t="shared" si="17"/>
        <v>#DIV/0!</v>
      </c>
      <c r="Q49" s="47">
        <f t="shared" si="17"/>
        <v>100</v>
      </c>
      <c r="R49" s="47">
        <v>0</v>
      </c>
      <c r="S49" s="47">
        <f t="shared" si="17"/>
        <v>100</v>
      </c>
      <c r="T49" s="47">
        <f t="shared" si="17"/>
        <v>100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</row>
    <row r="50" spans="1:48" s="50" customFormat="1" ht="15" customHeight="1">
      <c r="A50" s="591"/>
      <c r="B50" s="587"/>
      <c r="C50" s="587"/>
      <c r="D50" s="348" t="s">
        <v>249</v>
      </c>
      <c r="E50" s="342">
        <f aca="true" t="shared" si="18" ref="E50:J50">E48/E46*100</f>
        <v>1.9945134539347074</v>
      </c>
      <c r="F50" s="342">
        <f t="shared" si="18"/>
        <v>0</v>
      </c>
      <c r="G50" s="406">
        <f t="shared" si="18"/>
        <v>0</v>
      </c>
      <c r="H50" s="342">
        <f t="shared" si="18"/>
        <v>0</v>
      </c>
      <c r="I50" s="342">
        <f t="shared" si="18"/>
        <v>3.611135226951024</v>
      </c>
      <c r="J50" s="342">
        <f t="shared" si="18"/>
        <v>1.0454828576977944</v>
      </c>
      <c r="K50" s="406">
        <v>0</v>
      </c>
      <c r="L50" s="589"/>
      <c r="M50" s="589"/>
      <c r="N50" s="342">
        <f>N48/N46*100</f>
        <v>11.268262356232515</v>
      </c>
      <c r="O50" s="342">
        <f>O48/O46*100</f>
        <v>3.5075412136092594</v>
      </c>
      <c r="P50" s="46"/>
      <c r="Q50" s="342">
        <f>Q48/Q46*100</f>
        <v>0.7757757757757759</v>
      </c>
      <c r="R50" s="342">
        <f>R48/R46*100</f>
        <v>0</v>
      </c>
      <c r="S50" s="342">
        <f>S48/S46*100</f>
        <v>1.1896893588896233</v>
      </c>
      <c r="T50" s="342">
        <f>T48/T46*100</f>
        <v>1.4067995310668233</v>
      </c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</row>
    <row r="51" spans="1:48" s="51" customFormat="1" ht="15.75" customHeight="1" hidden="1">
      <c r="A51" s="591"/>
      <c r="B51" s="587"/>
      <c r="C51" s="587"/>
      <c r="D51" s="349"/>
      <c r="E51" s="343"/>
      <c r="F51" s="343"/>
      <c r="G51" s="407"/>
      <c r="H51" s="343"/>
      <c r="I51" s="343"/>
      <c r="J51" s="343"/>
      <c r="K51" s="407"/>
      <c r="L51" s="343"/>
      <c r="M51" s="343"/>
      <c r="N51" s="343"/>
      <c r="O51" s="343"/>
      <c r="P51" s="46"/>
      <c r="Q51" s="343"/>
      <c r="R51" s="343"/>
      <c r="S51" s="343"/>
      <c r="T51" s="343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48" s="155" customFormat="1" ht="15" customHeight="1">
      <c r="A52" s="543" t="s">
        <v>243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5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</row>
    <row r="53" spans="1:48" s="109" customFormat="1" ht="15" customHeight="1">
      <c r="A53" s="584">
        <v>5</v>
      </c>
      <c r="B53" s="414" t="s">
        <v>231</v>
      </c>
      <c r="C53" s="415"/>
      <c r="D53" s="156" t="s">
        <v>20</v>
      </c>
      <c r="E53" s="118">
        <f>E66+E157</f>
        <v>68203.4</v>
      </c>
      <c r="F53" s="118">
        <f aca="true" t="shared" si="19" ref="F53:K53">F66+F157</f>
        <v>113.49999999999999</v>
      </c>
      <c r="G53" s="118">
        <f t="shared" si="19"/>
        <v>0</v>
      </c>
      <c r="H53" s="118">
        <f t="shared" si="19"/>
        <v>5.7</v>
      </c>
      <c r="I53" s="118">
        <f t="shared" si="19"/>
        <v>26208.5</v>
      </c>
      <c r="J53" s="118">
        <f t="shared" si="19"/>
        <v>41875.700000000004</v>
      </c>
      <c r="K53" s="118">
        <f t="shared" si="19"/>
        <v>0</v>
      </c>
      <c r="L53" s="299"/>
      <c r="M53" s="299"/>
      <c r="N53" s="152">
        <f>N66+N157</f>
        <v>353.4</v>
      </c>
      <c r="O53" s="153">
        <f aca="true" t="shared" si="20" ref="O53:T53">O66+O157</f>
        <v>1943</v>
      </c>
      <c r="P53" s="152">
        <f t="shared" si="20"/>
        <v>0</v>
      </c>
      <c r="Q53" s="152">
        <f t="shared" si="20"/>
        <v>371.2</v>
      </c>
      <c r="R53" s="152">
        <f t="shared" si="20"/>
        <v>163.10000000000002</v>
      </c>
      <c r="S53" s="152">
        <f t="shared" si="20"/>
        <v>136.5</v>
      </c>
      <c r="T53" s="152">
        <f t="shared" si="20"/>
        <v>71.7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</row>
    <row r="54" spans="1:48" s="109" customFormat="1" ht="15" customHeight="1">
      <c r="A54" s="585"/>
      <c r="B54" s="416"/>
      <c r="C54" s="417"/>
      <c r="D54" s="202" t="s">
        <v>247</v>
      </c>
      <c r="E54" s="119">
        <f>E67+E158</f>
        <v>1152</v>
      </c>
      <c r="F54" s="119">
        <f aca="true" t="shared" si="21" ref="F54:K54">F67+F158</f>
        <v>0</v>
      </c>
      <c r="G54" s="119">
        <f t="shared" si="21"/>
        <v>0</v>
      </c>
      <c r="H54" s="119">
        <f t="shared" si="21"/>
        <v>0</v>
      </c>
      <c r="I54" s="119">
        <f t="shared" si="21"/>
        <v>902</v>
      </c>
      <c r="J54" s="119">
        <f t="shared" si="21"/>
        <v>250</v>
      </c>
      <c r="K54" s="119">
        <f t="shared" si="21"/>
        <v>0</v>
      </c>
      <c r="L54" s="298"/>
      <c r="M54" s="298"/>
      <c r="N54" s="256">
        <f>N67+N158</f>
        <v>0</v>
      </c>
      <c r="O54" s="273">
        <f aca="true" t="shared" si="22" ref="O54:T54">O67+O158</f>
        <v>85</v>
      </c>
      <c r="P54" s="256">
        <f t="shared" si="22"/>
        <v>0</v>
      </c>
      <c r="Q54" s="256">
        <f t="shared" si="22"/>
        <v>2.7</v>
      </c>
      <c r="R54" s="256">
        <f t="shared" si="22"/>
        <v>0</v>
      </c>
      <c r="S54" s="256">
        <f t="shared" si="22"/>
        <v>1.6</v>
      </c>
      <c r="T54" s="256">
        <f t="shared" si="22"/>
        <v>1.1</v>
      </c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</row>
    <row r="55" spans="1:48" s="109" customFormat="1" ht="15" customHeight="1">
      <c r="A55" s="585"/>
      <c r="B55" s="416"/>
      <c r="C55" s="417"/>
      <c r="D55" s="203" t="s">
        <v>248</v>
      </c>
      <c r="E55" s="118">
        <f>E68+E159</f>
        <v>1137.7</v>
      </c>
      <c r="F55" s="118">
        <f aca="true" t="shared" si="23" ref="F55:K55">F68+F159</f>
        <v>0</v>
      </c>
      <c r="G55" s="118">
        <f t="shared" si="23"/>
        <v>0</v>
      </c>
      <c r="H55" s="118">
        <f t="shared" si="23"/>
        <v>0</v>
      </c>
      <c r="I55" s="118">
        <f t="shared" si="23"/>
        <v>887.7</v>
      </c>
      <c r="J55" s="118">
        <f t="shared" si="23"/>
        <v>250</v>
      </c>
      <c r="K55" s="118">
        <f t="shared" si="23"/>
        <v>0</v>
      </c>
      <c r="L55" s="298"/>
      <c r="M55" s="298"/>
      <c r="N55" s="254">
        <f>N68+N159</f>
        <v>0</v>
      </c>
      <c r="O55" s="255">
        <f aca="true" t="shared" si="24" ref="O55:T55">O68+O159</f>
        <v>85</v>
      </c>
      <c r="P55" s="254">
        <f t="shared" si="24"/>
        <v>0</v>
      </c>
      <c r="Q55" s="254">
        <f t="shared" si="24"/>
        <v>2.7</v>
      </c>
      <c r="R55" s="254">
        <f t="shared" si="24"/>
        <v>0</v>
      </c>
      <c r="S55" s="254">
        <f t="shared" si="24"/>
        <v>1.6</v>
      </c>
      <c r="T55" s="254">
        <f t="shared" si="24"/>
        <v>1.1</v>
      </c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</row>
    <row r="56" spans="1:48" s="109" customFormat="1" ht="15" customHeight="1">
      <c r="A56" s="585"/>
      <c r="B56" s="416"/>
      <c r="C56" s="417"/>
      <c r="D56" s="156" t="s">
        <v>250</v>
      </c>
      <c r="E56" s="118">
        <f>E55/E54*100</f>
        <v>98.75868055555556</v>
      </c>
      <c r="F56" s="118">
        <v>0</v>
      </c>
      <c r="G56" s="118">
        <v>0</v>
      </c>
      <c r="H56" s="118">
        <v>0</v>
      </c>
      <c r="I56" s="118">
        <f>I55/I54*100</f>
        <v>98.41463414634147</v>
      </c>
      <c r="J56" s="118">
        <f>J55/J54*100</f>
        <v>100</v>
      </c>
      <c r="K56" s="118">
        <v>0</v>
      </c>
      <c r="L56" s="298"/>
      <c r="M56" s="298"/>
      <c r="N56" s="118"/>
      <c r="O56" s="119">
        <f>O55/O54*100</f>
        <v>100</v>
      </c>
      <c r="P56" s="119" t="e">
        <f>P55/P54*100</f>
        <v>#DIV/0!</v>
      </c>
      <c r="Q56" s="119">
        <f>Q55/Q54*100</f>
        <v>100</v>
      </c>
      <c r="R56" s="119">
        <v>0</v>
      </c>
      <c r="S56" s="119">
        <f>S55/S54*100</f>
        <v>100</v>
      </c>
      <c r="T56" s="119">
        <f>T55/T54*100</f>
        <v>100</v>
      </c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</row>
    <row r="57" spans="1:48" s="109" customFormat="1" ht="15" customHeight="1">
      <c r="A57" s="585"/>
      <c r="B57" s="416"/>
      <c r="C57" s="417"/>
      <c r="D57" s="412" t="s">
        <v>249</v>
      </c>
      <c r="E57" s="383">
        <f>E55/E53*100</f>
        <v>1.6680986578381727</v>
      </c>
      <c r="F57" s="383">
        <f>F55/F53*100</f>
        <v>0</v>
      </c>
      <c r="G57" s="383">
        <v>0</v>
      </c>
      <c r="H57" s="383">
        <f>H55/H53*100</f>
        <v>0</v>
      </c>
      <c r="I57" s="383">
        <f>I55/I53*100</f>
        <v>3.3870690806417767</v>
      </c>
      <c r="J57" s="383">
        <f>J55/J53*100</f>
        <v>0.5970049455889692</v>
      </c>
      <c r="K57" s="383">
        <v>0</v>
      </c>
      <c r="L57" s="298"/>
      <c r="M57" s="298"/>
      <c r="N57" s="118"/>
      <c r="O57" s="383">
        <f aca="true" t="shared" si="25" ref="O57:T57">O55/O53*100</f>
        <v>4.374678332475553</v>
      </c>
      <c r="P57" s="383" t="e">
        <f t="shared" si="25"/>
        <v>#DIV/0!</v>
      </c>
      <c r="Q57" s="383">
        <f t="shared" si="25"/>
        <v>0.7273706896551725</v>
      </c>
      <c r="R57" s="383">
        <f t="shared" si="25"/>
        <v>0</v>
      </c>
      <c r="S57" s="383">
        <f t="shared" si="25"/>
        <v>1.1721611721611722</v>
      </c>
      <c r="T57" s="383">
        <f t="shared" si="25"/>
        <v>1.5341701534170153</v>
      </c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</row>
    <row r="58" spans="1:48" s="109" customFormat="1" ht="0.75" customHeight="1">
      <c r="A58" s="586"/>
      <c r="B58" s="418"/>
      <c r="C58" s="419"/>
      <c r="D58" s="413"/>
      <c r="E58" s="384"/>
      <c r="F58" s="384"/>
      <c r="G58" s="384"/>
      <c r="H58" s="384"/>
      <c r="I58" s="384"/>
      <c r="J58" s="384"/>
      <c r="K58" s="384"/>
      <c r="L58" s="292"/>
      <c r="M58" s="292"/>
      <c r="N58" s="118">
        <f>N71+N162</f>
        <v>0.6</v>
      </c>
      <c r="O58" s="384"/>
      <c r="P58" s="384"/>
      <c r="Q58" s="384"/>
      <c r="R58" s="384"/>
      <c r="S58" s="384"/>
      <c r="T58" s="384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</row>
    <row r="59" spans="1:48" s="67" customFormat="1" ht="12" customHeight="1">
      <c r="A59" s="450" t="s">
        <v>238</v>
      </c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2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s="67" customFormat="1" ht="15" customHeight="1">
      <c r="A60" s="423" t="s">
        <v>222</v>
      </c>
      <c r="B60" s="424"/>
      <c r="C60" s="425"/>
      <c r="D60" s="58" t="s">
        <v>20</v>
      </c>
      <c r="E60" s="59">
        <f>E127+E182</f>
        <v>119.19999999999999</v>
      </c>
      <c r="F60" s="59">
        <f aca="true" t="shared" si="26" ref="F60:K60">F127+F182</f>
        <v>113.49999999999999</v>
      </c>
      <c r="G60" s="59">
        <f t="shared" si="26"/>
        <v>0</v>
      </c>
      <c r="H60" s="59">
        <f t="shared" si="26"/>
        <v>5.7</v>
      </c>
      <c r="I60" s="59">
        <f t="shared" si="26"/>
        <v>0</v>
      </c>
      <c r="J60" s="59">
        <f t="shared" si="26"/>
        <v>0</v>
      </c>
      <c r="K60" s="59">
        <f t="shared" si="26"/>
        <v>0</v>
      </c>
      <c r="L60" s="409"/>
      <c r="M60" s="409"/>
      <c r="N60" s="150">
        <f>N127+N182</f>
        <v>0</v>
      </c>
      <c r="O60" s="150">
        <f aca="true" t="shared" si="27" ref="O60:T60">O127+O182</f>
        <v>71</v>
      </c>
      <c r="P60" s="150">
        <f t="shared" si="27"/>
        <v>0</v>
      </c>
      <c r="Q60" s="151">
        <f t="shared" si="27"/>
        <v>2.4</v>
      </c>
      <c r="R60" s="151">
        <f t="shared" si="27"/>
        <v>0</v>
      </c>
      <c r="S60" s="151">
        <f t="shared" si="27"/>
        <v>1.3</v>
      </c>
      <c r="T60" s="151">
        <f t="shared" si="27"/>
        <v>1.1</v>
      </c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1:48" s="67" customFormat="1" ht="15" customHeight="1">
      <c r="A61" s="426"/>
      <c r="B61" s="427"/>
      <c r="C61" s="428"/>
      <c r="D61" s="163" t="s">
        <v>247</v>
      </c>
      <c r="E61" s="181">
        <f>E128+E183</f>
        <v>0</v>
      </c>
      <c r="F61" s="181">
        <f aca="true" t="shared" si="28" ref="F61:K61">F128+F183</f>
        <v>0</v>
      </c>
      <c r="G61" s="181">
        <f t="shared" si="28"/>
        <v>0</v>
      </c>
      <c r="H61" s="181">
        <f t="shared" si="28"/>
        <v>0</v>
      </c>
      <c r="I61" s="181">
        <f t="shared" si="28"/>
        <v>0</v>
      </c>
      <c r="J61" s="181">
        <f t="shared" si="28"/>
        <v>0</v>
      </c>
      <c r="K61" s="181">
        <f t="shared" si="28"/>
        <v>0</v>
      </c>
      <c r="L61" s="410"/>
      <c r="M61" s="410"/>
      <c r="N61" s="219">
        <f>N128+N183</f>
        <v>0</v>
      </c>
      <c r="O61" s="219">
        <f aca="true" t="shared" si="29" ref="O61:T61">O128+O183</f>
        <v>0</v>
      </c>
      <c r="P61" s="219">
        <f t="shared" si="29"/>
        <v>0</v>
      </c>
      <c r="Q61" s="219">
        <f t="shared" si="29"/>
        <v>0</v>
      </c>
      <c r="R61" s="219">
        <f t="shared" si="29"/>
        <v>0</v>
      </c>
      <c r="S61" s="219">
        <f t="shared" si="29"/>
        <v>0</v>
      </c>
      <c r="T61" s="219">
        <f t="shared" si="29"/>
        <v>0</v>
      </c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1:48" s="67" customFormat="1" ht="15" customHeight="1">
      <c r="A62" s="426"/>
      <c r="B62" s="427"/>
      <c r="C62" s="428"/>
      <c r="D62" s="331" t="s">
        <v>246</v>
      </c>
      <c r="E62" s="403">
        <f>E129+E184</f>
        <v>0</v>
      </c>
      <c r="F62" s="403">
        <f aca="true" t="shared" si="30" ref="F62:K62">F129+F184</f>
        <v>0</v>
      </c>
      <c r="G62" s="403">
        <f t="shared" si="30"/>
        <v>0</v>
      </c>
      <c r="H62" s="403">
        <f t="shared" si="30"/>
        <v>0</v>
      </c>
      <c r="I62" s="403">
        <f t="shared" si="30"/>
        <v>0</v>
      </c>
      <c r="J62" s="403">
        <f t="shared" si="30"/>
        <v>0</v>
      </c>
      <c r="K62" s="403">
        <f t="shared" si="30"/>
        <v>0</v>
      </c>
      <c r="L62" s="410"/>
      <c r="M62" s="410"/>
      <c r="N62" s="216">
        <f>N129+N184</f>
        <v>0</v>
      </c>
      <c r="O62" s="216">
        <f aca="true" t="shared" si="31" ref="O62:T62">O129+O184</f>
        <v>0</v>
      </c>
      <c r="P62" s="216">
        <f t="shared" si="31"/>
        <v>0</v>
      </c>
      <c r="Q62" s="216">
        <f t="shared" si="31"/>
        <v>0</v>
      </c>
      <c r="R62" s="216">
        <f t="shared" si="31"/>
        <v>0</v>
      </c>
      <c r="S62" s="216">
        <f t="shared" si="31"/>
        <v>0</v>
      </c>
      <c r="T62" s="216">
        <f t="shared" si="31"/>
        <v>0</v>
      </c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1:48" s="67" customFormat="1" ht="0.75" customHeight="1">
      <c r="A63" s="426"/>
      <c r="B63" s="427"/>
      <c r="C63" s="428"/>
      <c r="D63" s="332"/>
      <c r="E63" s="404"/>
      <c r="F63" s="404"/>
      <c r="G63" s="404"/>
      <c r="H63" s="404"/>
      <c r="I63" s="404"/>
      <c r="J63" s="404"/>
      <c r="K63" s="404"/>
      <c r="L63" s="410"/>
      <c r="M63" s="410"/>
      <c r="N63" s="65">
        <f aca="true" t="shared" si="32" ref="N63:P64">N130+N185</f>
        <v>0</v>
      </c>
      <c r="O63" s="65">
        <f t="shared" si="32"/>
        <v>0</v>
      </c>
      <c r="P63" s="65">
        <f t="shared" si="32"/>
        <v>0</v>
      </c>
      <c r="Q63" s="150">
        <f aca="true" t="shared" si="33" ref="Q63:Q71">SUM(R63:T63)</f>
        <v>0</v>
      </c>
      <c r="R63" s="65">
        <f aca="true" t="shared" si="34" ref="R63:T64">R130+R185</f>
        <v>0</v>
      </c>
      <c r="S63" s="65">
        <f t="shared" si="34"/>
        <v>0</v>
      </c>
      <c r="T63" s="65">
        <f t="shared" si="34"/>
        <v>0</v>
      </c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48" s="67" customFormat="1" ht="15" customHeight="1" hidden="1">
      <c r="A64" s="426"/>
      <c r="B64" s="427"/>
      <c r="C64" s="428"/>
      <c r="D64" s="332"/>
      <c r="E64" s="404"/>
      <c r="F64" s="404"/>
      <c r="G64" s="404"/>
      <c r="H64" s="404"/>
      <c r="I64" s="404"/>
      <c r="J64" s="404"/>
      <c r="K64" s="404"/>
      <c r="L64" s="410"/>
      <c r="M64" s="410"/>
      <c r="N64" s="65">
        <f t="shared" si="32"/>
        <v>0</v>
      </c>
      <c r="O64" s="65">
        <f t="shared" si="32"/>
        <v>0</v>
      </c>
      <c r="P64" s="65">
        <f t="shared" si="32"/>
        <v>0</v>
      </c>
      <c r="Q64" s="150">
        <f t="shared" si="33"/>
        <v>0</v>
      </c>
      <c r="R64" s="65">
        <f t="shared" si="34"/>
        <v>0</v>
      </c>
      <c r="S64" s="65">
        <f t="shared" si="34"/>
        <v>0</v>
      </c>
      <c r="T64" s="65">
        <f t="shared" si="34"/>
        <v>0</v>
      </c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1:48" s="67" customFormat="1" ht="15" customHeight="1" hidden="1">
      <c r="A65" s="429"/>
      <c r="B65" s="430"/>
      <c r="C65" s="431"/>
      <c r="D65" s="333"/>
      <c r="E65" s="405"/>
      <c r="F65" s="405"/>
      <c r="G65" s="405"/>
      <c r="H65" s="405"/>
      <c r="I65" s="405"/>
      <c r="J65" s="405"/>
      <c r="K65" s="405"/>
      <c r="L65" s="411"/>
      <c r="M65" s="411"/>
      <c r="N65" s="65">
        <f>N132+N187</f>
        <v>0</v>
      </c>
      <c r="O65" s="65">
        <f>O132+O187</f>
        <v>0</v>
      </c>
      <c r="P65" s="65">
        <f>P132+P187</f>
        <v>0</v>
      </c>
      <c r="Q65" s="150">
        <f t="shared" si="33"/>
        <v>0</v>
      </c>
      <c r="R65" s="65">
        <f>R132+R187</f>
        <v>0</v>
      </c>
      <c r="S65" s="65">
        <f>S132+S187</f>
        <v>0</v>
      </c>
      <c r="T65" s="65">
        <f>T132+T187</f>
        <v>0</v>
      </c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</row>
    <row r="66" spans="1:48" s="67" customFormat="1" ht="15" customHeight="1">
      <c r="A66" s="435" t="s">
        <v>239</v>
      </c>
      <c r="B66" s="424"/>
      <c r="C66" s="425"/>
      <c r="D66" s="58" t="s">
        <v>20</v>
      </c>
      <c r="E66" s="59">
        <f>E73+E127</f>
        <v>68105.4</v>
      </c>
      <c r="F66" s="59">
        <f aca="true" t="shared" si="35" ref="F66:K66">F73+F127</f>
        <v>99.19999999999999</v>
      </c>
      <c r="G66" s="59">
        <f t="shared" si="35"/>
        <v>0</v>
      </c>
      <c r="H66" s="59">
        <f t="shared" si="35"/>
        <v>5</v>
      </c>
      <c r="I66" s="59">
        <f t="shared" si="35"/>
        <v>26154.5</v>
      </c>
      <c r="J66" s="59">
        <f t="shared" si="35"/>
        <v>41846.700000000004</v>
      </c>
      <c r="K66" s="59">
        <f t="shared" si="35"/>
        <v>0</v>
      </c>
      <c r="L66" s="420"/>
      <c r="M66" s="420"/>
      <c r="N66" s="150">
        <f aca="true" t="shared" si="36" ref="N66:T66">N73+N127</f>
        <v>320.2</v>
      </c>
      <c r="O66" s="150">
        <f t="shared" si="36"/>
        <v>1591</v>
      </c>
      <c r="P66" s="150">
        <f t="shared" si="36"/>
        <v>0</v>
      </c>
      <c r="Q66" s="151">
        <f t="shared" si="36"/>
        <v>359</v>
      </c>
      <c r="R66" s="151">
        <f t="shared" si="36"/>
        <v>156.50000000000003</v>
      </c>
      <c r="S66" s="151">
        <f t="shared" si="36"/>
        <v>133.6</v>
      </c>
      <c r="T66" s="151">
        <f t="shared" si="36"/>
        <v>68.9</v>
      </c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1:48" s="67" customFormat="1" ht="15" customHeight="1">
      <c r="A67" s="426"/>
      <c r="B67" s="427"/>
      <c r="C67" s="428"/>
      <c r="D67" s="163" t="s">
        <v>247</v>
      </c>
      <c r="E67" s="59">
        <f>E74+E128</f>
        <v>1152</v>
      </c>
      <c r="F67" s="59">
        <f aca="true" t="shared" si="37" ref="F67:K67">F74+F128</f>
        <v>0</v>
      </c>
      <c r="G67" s="59">
        <f t="shared" si="37"/>
        <v>0</v>
      </c>
      <c r="H67" s="59">
        <f t="shared" si="37"/>
        <v>0</v>
      </c>
      <c r="I67" s="59">
        <f t="shared" si="37"/>
        <v>902</v>
      </c>
      <c r="J67" s="59">
        <f t="shared" si="37"/>
        <v>250</v>
      </c>
      <c r="K67" s="59">
        <f t="shared" si="37"/>
        <v>0</v>
      </c>
      <c r="L67" s="421"/>
      <c r="M67" s="421"/>
      <c r="N67" s="219">
        <f>N74+O128</f>
        <v>0</v>
      </c>
      <c r="O67" s="219">
        <f aca="true" t="shared" si="38" ref="O67:T67">O74+P128</f>
        <v>85</v>
      </c>
      <c r="P67" s="219">
        <f t="shared" si="38"/>
        <v>0</v>
      </c>
      <c r="Q67" s="220">
        <f t="shared" si="38"/>
        <v>2.7</v>
      </c>
      <c r="R67" s="220">
        <f t="shared" si="38"/>
        <v>0</v>
      </c>
      <c r="S67" s="220">
        <f t="shared" si="38"/>
        <v>1.6</v>
      </c>
      <c r="T67" s="220">
        <f t="shared" si="38"/>
        <v>1.1</v>
      </c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48" s="67" customFormat="1" ht="17.25" customHeight="1">
      <c r="A68" s="426"/>
      <c r="B68" s="427"/>
      <c r="C68" s="428"/>
      <c r="D68" s="331" t="s">
        <v>246</v>
      </c>
      <c r="E68" s="400">
        <f>E75+E129</f>
        <v>1137.7</v>
      </c>
      <c r="F68" s="420">
        <f>F75+F129</f>
        <v>0</v>
      </c>
      <c r="G68" s="420">
        <f>G75+G129</f>
        <v>0</v>
      </c>
      <c r="H68" s="420">
        <f>H75+H129</f>
        <v>0</v>
      </c>
      <c r="I68" s="400">
        <f>I75+I127</f>
        <v>887.7</v>
      </c>
      <c r="J68" s="420">
        <f>J75+J129</f>
        <v>250</v>
      </c>
      <c r="K68" s="420">
        <f>K75+K129</f>
        <v>0</v>
      </c>
      <c r="L68" s="421"/>
      <c r="M68" s="421"/>
      <c r="N68" s="216">
        <f>N75+O129</f>
        <v>0</v>
      </c>
      <c r="O68" s="216">
        <f aca="true" t="shared" si="39" ref="O68:T68">O75+P129</f>
        <v>85</v>
      </c>
      <c r="P68" s="216">
        <f t="shared" si="39"/>
        <v>0</v>
      </c>
      <c r="Q68" s="217">
        <f t="shared" si="39"/>
        <v>2.7</v>
      </c>
      <c r="R68" s="217">
        <f t="shared" si="39"/>
        <v>0</v>
      </c>
      <c r="S68" s="217">
        <f t="shared" si="39"/>
        <v>1.6</v>
      </c>
      <c r="T68" s="217">
        <f t="shared" si="39"/>
        <v>1.1</v>
      </c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1:48" s="67" customFormat="1" ht="1.5" customHeight="1" hidden="1">
      <c r="A69" s="426"/>
      <c r="B69" s="427"/>
      <c r="C69" s="428"/>
      <c r="D69" s="332"/>
      <c r="E69" s="401"/>
      <c r="F69" s="421"/>
      <c r="G69" s="421"/>
      <c r="H69" s="421"/>
      <c r="I69" s="401"/>
      <c r="J69" s="421"/>
      <c r="K69" s="421"/>
      <c r="L69" s="421"/>
      <c r="M69" s="421"/>
      <c r="N69" s="65">
        <f aca="true" t="shared" si="40" ref="N69:P70">N76+N130</f>
        <v>0.6</v>
      </c>
      <c r="O69" s="65">
        <f t="shared" si="40"/>
        <v>0</v>
      </c>
      <c r="P69" s="65">
        <f t="shared" si="40"/>
        <v>0</v>
      </c>
      <c r="Q69" s="151">
        <f t="shared" si="33"/>
        <v>0.6000000000000001</v>
      </c>
      <c r="R69" s="59">
        <f aca="true" t="shared" si="41" ref="R69:T70">R76+R130</f>
        <v>0.1</v>
      </c>
      <c r="S69" s="59">
        <f t="shared" si="41"/>
        <v>0.3</v>
      </c>
      <c r="T69" s="59">
        <f t="shared" si="41"/>
        <v>0.2</v>
      </c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48" s="67" customFormat="1" ht="15" customHeight="1" hidden="1">
      <c r="A70" s="426"/>
      <c r="B70" s="427"/>
      <c r="C70" s="428"/>
      <c r="D70" s="332"/>
      <c r="E70" s="401"/>
      <c r="F70" s="421"/>
      <c r="G70" s="421"/>
      <c r="H70" s="421"/>
      <c r="I70" s="401"/>
      <c r="J70" s="421"/>
      <c r="K70" s="421"/>
      <c r="L70" s="421"/>
      <c r="M70" s="421"/>
      <c r="N70" s="65">
        <f t="shared" si="40"/>
        <v>70.6</v>
      </c>
      <c r="O70" s="65">
        <f t="shared" si="40"/>
        <v>0</v>
      </c>
      <c r="P70" s="65">
        <f t="shared" si="40"/>
        <v>0</v>
      </c>
      <c r="Q70" s="151">
        <f t="shared" si="33"/>
        <v>87</v>
      </c>
      <c r="R70" s="59">
        <f t="shared" si="41"/>
        <v>47.1</v>
      </c>
      <c r="S70" s="59">
        <f t="shared" si="41"/>
        <v>27.7</v>
      </c>
      <c r="T70" s="59">
        <f t="shared" si="41"/>
        <v>12.2</v>
      </c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</row>
    <row r="71" spans="1:48" s="67" customFormat="1" ht="15" customHeight="1" hidden="1">
      <c r="A71" s="429"/>
      <c r="B71" s="430"/>
      <c r="C71" s="431"/>
      <c r="D71" s="333"/>
      <c r="E71" s="402"/>
      <c r="F71" s="422"/>
      <c r="G71" s="422"/>
      <c r="H71" s="422"/>
      <c r="I71" s="402"/>
      <c r="J71" s="422"/>
      <c r="K71" s="422"/>
      <c r="L71" s="422"/>
      <c r="M71" s="422"/>
      <c r="N71" s="65">
        <f>N78+N132</f>
        <v>0.6</v>
      </c>
      <c r="O71" s="65">
        <f>O78+O132</f>
        <v>0</v>
      </c>
      <c r="P71" s="65">
        <f>P78+P132</f>
        <v>0</v>
      </c>
      <c r="Q71" s="151">
        <f t="shared" si="33"/>
        <v>87</v>
      </c>
      <c r="R71" s="59">
        <f>R78+R132</f>
        <v>47.1</v>
      </c>
      <c r="S71" s="59">
        <f>S78+S132</f>
        <v>27.7</v>
      </c>
      <c r="T71" s="59">
        <f>T78+T132</f>
        <v>12.2</v>
      </c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</row>
    <row r="72" spans="1:48" s="148" customFormat="1" ht="13.5" customHeight="1">
      <c r="A72" s="450" t="s">
        <v>238</v>
      </c>
      <c r="B72" s="451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2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</row>
    <row r="73" spans="1:48" s="148" customFormat="1" ht="12.75" customHeight="1">
      <c r="A73" s="546" t="s">
        <v>205</v>
      </c>
      <c r="B73" s="442" t="s">
        <v>232</v>
      </c>
      <c r="C73" s="443"/>
      <c r="D73" s="58" t="s">
        <v>20</v>
      </c>
      <c r="E73" s="59">
        <f>E79+E85+E91+E97+E103+E109+E115+E121</f>
        <v>68001.2</v>
      </c>
      <c r="F73" s="59">
        <f aca="true" t="shared" si="42" ref="F73:K73">F79+F85+F91+F97+F103+F109+F115+F121</f>
        <v>0</v>
      </c>
      <c r="G73" s="59">
        <f t="shared" si="42"/>
        <v>0</v>
      </c>
      <c r="H73" s="59">
        <f t="shared" si="42"/>
        <v>0</v>
      </c>
      <c r="I73" s="59">
        <f t="shared" si="42"/>
        <v>26154.5</v>
      </c>
      <c r="J73" s="59">
        <f t="shared" si="42"/>
        <v>41846.700000000004</v>
      </c>
      <c r="K73" s="59">
        <f t="shared" si="42"/>
        <v>0</v>
      </c>
      <c r="L73" s="409"/>
      <c r="M73" s="409"/>
      <c r="N73" s="150">
        <f>N85+N91+N97+N103+N109+N121</f>
        <v>320.2</v>
      </c>
      <c r="O73" s="150">
        <f aca="true" t="shared" si="43" ref="O73:T73">O79+O85+O91+O97+O103+O109+O115+O121</f>
        <v>1532</v>
      </c>
      <c r="P73" s="150">
        <f t="shared" si="43"/>
        <v>0</v>
      </c>
      <c r="Q73" s="151">
        <f t="shared" si="43"/>
        <v>356.9</v>
      </c>
      <c r="R73" s="151">
        <f t="shared" si="43"/>
        <v>156.50000000000003</v>
      </c>
      <c r="S73" s="151">
        <f t="shared" si="43"/>
        <v>132.4</v>
      </c>
      <c r="T73" s="151">
        <f t="shared" si="43"/>
        <v>68</v>
      </c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</row>
    <row r="74" spans="1:48" s="145" customFormat="1" ht="15.75">
      <c r="A74" s="547"/>
      <c r="B74" s="444"/>
      <c r="C74" s="445"/>
      <c r="D74" s="163" t="s">
        <v>247</v>
      </c>
      <c r="E74" s="59">
        <f>E80+E86+E92+E98+E104+E110+E116+E122</f>
        <v>1152</v>
      </c>
      <c r="F74" s="59">
        <f aca="true" t="shared" si="44" ref="F74:K74">F80+F86+F92+F98+F104+F110+F116+F122</f>
        <v>0</v>
      </c>
      <c r="G74" s="59">
        <f t="shared" si="44"/>
        <v>0</v>
      </c>
      <c r="H74" s="59">
        <f t="shared" si="44"/>
        <v>0</v>
      </c>
      <c r="I74" s="59">
        <f t="shared" si="44"/>
        <v>902</v>
      </c>
      <c r="J74" s="59">
        <f t="shared" si="44"/>
        <v>250</v>
      </c>
      <c r="K74" s="59">
        <f t="shared" si="44"/>
        <v>0</v>
      </c>
      <c r="L74" s="410"/>
      <c r="M74" s="410"/>
      <c r="N74" s="248">
        <f>N86+N92+N98+N104+N110+N122</f>
        <v>0</v>
      </c>
      <c r="O74" s="241">
        <f>O80+O86+O92+O98+O104+O110+O116+O122</f>
        <v>85</v>
      </c>
      <c r="P74" s="241">
        <f aca="true" t="shared" si="45" ref="P74:T75">P80+P86+P92+P98+P104+P110+P116+P122</f>
        <v>0</v>
      </c>
      <c r="Q74" s="248">
        <f t="shared" si="45"/>
        <v>2.7</v>
      </c>
      <c r="R74" s="248">
        <f t="shared" si="45"/>
        <v>0</v>
      </c>
      <c r="S74" s="248">
        <f t="shared" si="45"/>
        <v>1.6</v>
      </c>
      <c r="T74" s="248">
        <f t="shared" si="45"/>
        <v>1.1</v>
      </c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</row>
    <row r="75" spans="1:48" s="148" customFormat="1" ht="15">
      <c r="A75" s="547"/>
      <c r="B75" s="444"/>
      <c r="C75" s="445"/>
      <c r="D75" s="331" t="s">
        <v>246</v>
      </c>
      <c r="E75" s="400">
        <f>E81+E87+E93+E99+E105+E111+E117+E123</f>
        <v>1137.7</v>
      </c>
      <c r="F75" s="400">
        <f aca="true" t="shared" si="46" ref="F75:K75">F81+F87+F93+F99+F105+F111+F117+F123</f>
        <v>0</v>
      </c>
      <c r="G75" s="400">
        <f t="shared" si="46"/>
        <v>0</v>
      </c>
      <c r="H75" s="400">
        <f t="shared" si="46"/>
        <v>0</v>
      </c>
      <c r="I75" s="400">
        <f t="shared" si="46"/>
        <v>887.7</v>
      </c>
      <c r="J75" s="400">
        <f t="shared" si="46"/>
        <v>250</v>
      </c>
      <c r="K75" s="400">
        <f t="shared" si="46"/>
        <v>0</v>
      </c>
      <c r="L75" s="410"/>
      <c r="M75" s="410"/>
      <c r="N75" s="59"/>
      <c r="O75" s="249">
        <f>O81+O87+O93+O99+O105+O111+O117+O123</f>
        <v>85</v>
      </c>
      <c r="P75" s="249">
        <f t="shared" si="45"/>
        <v>0</v>
      </c>
      <c r="Q75" s="250">
        <f t="shared" si="45"/>
        <v>2.7</v>
      </c>
      <c r="R75" s="250">
        <f t="shared" si="45"/>
        <v>0</v>
      </c>
      <c r="S75" s="250">
        <f t="shared" si="45"/>
        <v>1.6</v>
      </c>
      <c r="T75" s="250">
        <f t="shared" si="45"/>
        <v>1.1</v>
      </c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</row>
    <row r="76" spans="1:48" s="148" customFormat="1" ht="0.75" customHeight="1">
      <c r="A76" s="547"/>
      <c r="B76" s="444"/>
      <c r="C76" s="445"/>
      <c r="D76" s="332"/>
      <c r="E76" s="401"/>
      <c r="F76" s="401"/>
      <c r="G76" s="401"/>
      <c r="H76" s="401"/>
      <c r="I76" s="401"/>
      <c r="J76" s="401"/>
      <c r="K76" s="401"/>
      <c r="L76" s="410"/>
      <c r="M76" s="410"/>
      <c r="N76" s="59">
        <f aca="true" t="shared" si="47" ref="N76:P77">N82+N88+N94+N100+N106+N112+N118+N124</f>
        <v>0.6</v>
      </c>
      <c r="O76" s="65">
        <f t="shared" si="47"/>
        <v>0</v>
      </c>
      <c r="P76" s="59">
        <f t="shared" si="47"/>
        <v>0</v>
      </c>
      <c r="Q76" s="151">
        <f>SUM(R76:T76)</f>
        <v>0.6000000000000001</v>
      </c>
      <c r="R76" s="59">
        <f aca="true" t="shared" si="48" ref="R76:T77">R82+R88+R94+R100+R106+R112+R118+R124</f>
        <v>0.1</v>
      </c>
      <c r="S76" s="59">
        <f t="shared" si="48"/>
        <v>0.3</v>
      </c>
      <c r="T76" s="59">
        <f t="shared" si="48"/>
        <v>0.2</v>
      </c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</row>
    <row r="77" spans="1:48" s="148" customFormat="1" ht="15" customHeight="1" hidden="1">
      <c r="A77" s="547"/>
      <c r="B77" s="444"/>
      <c r="C77" s="445"/>
      <c r="D77" s="332"/>
      <c r="E77" s="401"/>
      <c r="F77" s="401"/>
      <c r="G77" s="401"/>
      <c r="H77" s="401"/>
      <c r="I77" s="401"/>
      <c r="J77" s="401"/>
      <c r="K77" s="401"/>
      <c r="L77" s="410"/>
      <c r="M77" s="410"/>
      <c r="N77" s="59">
        <f t="shared" si="47"/>
        <v>70.6</v>
      </c>
      <c r="O77" s="65">
        <f t="shared" si="47"/>
        <v>0</v>
      </c>
      <c r="P77" s="59">
        <f t="shared" si="47"/>
        <v>0</v>
      </c>
      <c r="Q77" s="151">
        <f>SUM(R77:T77)</f>
        <v>87</v>
      </c>
      <c r="R77" s="59">
        <f t="shared" si="48"/>
        <v>47.1</v>
      </c>
      <c r="S77" s="59">
        <f t="shared" si="48"/>
        <v>27.7</v>
      </c>
      <c r="T77" s="59">
        <f t="shared" si="48"/>
        <v>12.2</v>
      </c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</row>
    <row r="78" spans="1:48" s="148" customFormat="1" ht="0.75" customHeight="1">
      <c r="A78" s="548"/>
      <c r="B78" s="446"/>
      <c r="C78" s="447"/>
      <c r="D78" s="333"/>
      <c r="E78" s="402"/>
      <c r="F78" s="402"/>
      <c r="G78" s="402"/>
      <c r="H78" s="402"/>
      <c r="I78" s="402"/>
      <c r="J78" s="402"/>
      <c r="K78" s="402"/>
      <c r="L78" s="411"/>
      <c r="M78" s="411"/>
      <c r="N78" s="59">
        <f>N84+N90+N96+N102+N108+N114+N120+N126</f>
        <v>0.6</v>
      </c>
      <c r="O78" s="65">
        <f>O84+O90+O96+O102+O108+O114+O120+O126</f>
        <v>0</v>
      </c>
      <c r="P78" s="59">
        <f>P84+P90+P96+P102+P108+P114+P120+P126</f>
        <v>0</v>
      </c>
      <c r="Q78" s="151">
        <f>SUM(R78:T78)</f>
        <v>87</v>
      </c>
      <c r="R78" s="59">
        <f>R84+R90+R96+R102+R108+R114+R120+R126</f>
        <v>47.1</v>
      </c>
      <c r="S78" s="59">
        <f>S84+S90+S96+S102+S108+S114+S120+S126</f>
        <v>27.7</v>
      </c>
      <c r="T78" s="59">
        <f>T84+T90+T96+T102+T108+T114+T120+T126</f>
        <v>12.2</v>
      </c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</row>
    <row r="79" spans="1:48" s="148" customFormat="1" ht="15" customHeight="1">
      <c r="A79" s="432" t="s">
        <v>223</v>
      </c>
      <c r="B79" s="661" t="s">
        <v>181</v>
      </c>
      <c r="C79" s="718" t="s">
        <v>182</v>
      </c>
      <c r="D79" s="52" t="s">
        <v>20</v>
      </c>
      <c r="E79" s="24">
        <v>58991.1</v>
      </c>
      <c r="F79" s="68">
        <v>0</v>
      </c>
      <c r="G79" s="68">
        <v>0</v>
      </c>
      <c r="H79" s="68">
        <v>0</v>
      </c>
      <c r="I79" s="24">
        <v>17697.3</v>
      </c>
      <c r="J79" s="24">
        <v>41293.8</v>
      </c>
      <c r="K79" s="68">
        <v>0</v>
      </c>
      <c r="L79" s="409" t="s">
        <v>186</v>
      </c>
      <c r="M79" s="408" t="s">
        <v>82</v>
      </c>
      <c r="N79" s="409" t="s">
        <v>79</v>
      </c>
      <c r="O79" s="69">
        <v>1108</v>
      </c>
      <c r="P79" s="69"/>
      <c r="Q79" s="25">
        <v>64.2</v>
      </c>
      <c r="R79" s="25">
        <v>0</v>
      </c>
      <c r="S79" s="25">
        <v>38.5</v>
      </c>
      <c r="T79" s="25">
        <v>25.7</v>
      </c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</row>
    <row r="80" spans="1:48" s="148" customFormat="1" ht="15">
      <c r="A80" s="433"/>
      <c r="B80" s="662"/>
      <c r="C80" s="719"/>
      <c r="D80" s="163" t="s">
        <v>247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410"/>
      <c r="M80" s="408"/>
      <c r="N80" s="440"/>
      <c r="O80" s="242">
        <v>0</v>
      </c>
      <c r="P80" s="242">
        <v>0</v>
      </c>
      <c r="Q80" s="242">
        <v>0</v>
      </c>
      <c r="R80" s="242">
        <v>0</v>
      </c>
      <c r="S80" s="242">
        <v>0</v>
      </c>
      <c r="T80" s="242">
        <v>0</v>
      </c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</row>
    <row r="81" spans="1:48" s="148" customFormat="1" ht="14.25" customHeight="1">
      <c r="A81" s="433"/>
      <c r="B81" s="662"/>
      <c r="C81" s="719"/>
      <c r="D81" s="331" t="s">
        <v>246</v>
      </c>
      <c r="E81" s="288">
        <v>0</v>
      </c>
      <c r="F81" s="288">
        <v>0</v>
      </c>
      <c r="G81" s="288">
        <v>0</v>
      </c>
      <c r="H81" s="288">
        <v>0</v>
      </c>
      <c r="I81" s="288">
        <v>0</v>
      </c>
      <c r="J81" s="288">
        <v>0</v>
      </c>
      <c r="K81" s="288">
        <v>0</v>
      </c>
      <c r="L81" s="410"/>
      <c r="M81" s="408"/>
      <c r="N81" s="440"/>
      <c r="O81" s="283">
        <v>0</v>
      </c>
      <c r="P81" s="172">
        <v>0</v>
      </c>
      <c r="Q81" s="283">
        <v>0</v>
      </c>
      <c r="R81" s="283">
        <v>0</v>
      </c>
      <c r="S81" s="283">
        <v>0</v>
      </c>
      <c r="T81" s="283">
        <v>0</v>
      </c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</row>
    <row r="82" spans="1:48" s="148" customFormat="1" ht="5.25" customHeight="1" hidden="1">
      <c r="A82" s="433"/>
      <c r="B82" s="662"/>
      <c r="C82" s="719"/>
      <c r="D82" s="332"/>
      <c r="E82" s="284"/>
      <c r="F82" s="284"/>
      <c r="G82" s="284"/>
      <c r="H82" s="284"/>
      <c r="I82" s="284"/>
      <c r="J82" s="284"/>
      <c r="K82" s="284"/>
      <c r="L82" s="410"/>
      <c r="M82" s="408"/>
      <c r="N82" s="440"/>
      <c r="O82" s="278"/>
      <c r="P82" s="63"/>
      <c r="Q82" s="278"/>
      <c r="R82" s="278"/>
      <c r="S82" s="278"/>
      <c r="T82" s="278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</row>
    <row r="83" spans="1:48" s="148" customFormat="1" ht="15" customHeight="1" hidden="1">
      <c r="A83" s="433"/>
      <c r="B83" s="662"/>
      <c r="C83" s="719"/>
      <c r="D83" s="332"/>
      <c r="E83" s="284"/>
      <c r="F83" s="284"/>
      <c r="G83" s="284"/>
      <c r="H83" s="284"/>
      <c r="I83" s="284"/>
      <c r="J83" s="284"/>
      <c r="K83" s="284"/>
      <c r="L83" s="410"/>
      <c r="M83" s="408"/>
      <c r="N83" s="440"/>
      <c r="O83" s="278"/>
      <c r="P83" s="63"/>
      <c r="Q83" s="278"/>
      <c r="R83" s="278"/>
      <c r="S83" s="278"/>
      <c r="T83" s="278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</row>
    <row r="84" spans="1:48" s="148" customFormat="1" ht="22.5" customHeight="1">
      <c r="A84" s="434"/>
      <c r="B84" s="721"/>
      <c r="C84" s="720"/>
      <c r="D84" s="333"/>
      <c r="E84" s="282"/>
      <c r="F84" s="282"/>
      <c r="G84" s="282"/>
      <c r="H84" s="282"/>
      <c r="I84" s="282"/>
      <c r="J84" s="282"/>
      <c r="K84" s="282"/>
      <c r="L84" s="411"/>
      <c r="M84" s="408"/>
      <c r="N84" s="441"/>
      <c r="O84" s="279"/>
      <c r="P84" s="63"/>
      <c r="Q84" s="279"/>
      <c r="R84" s="279"/>
      <c r="S84" s="279"/>
      <c r="T84" s="279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</row>
    <row r="85" spans="1:48" s="148" customFormat="1" ht="15" customHeight="1">
      <c r="A85" s="432" t="s">
        <v>224</v>
      </c>
      <c r="B85" s="448" t="s">
        <v>38</v>
      </c>
      <c r="C85" s="449" t="s">
        <v>183</v>
      </c>
      <c r="D85" s="52" t="s">
        <v>20</v>
      </c>
      <c r="E85" s="68">
        <v>1000</v>
      </c>
      <c r="F85" s="68">
        <v>0</v>
      </c>
      <c r="G85" s="68">
        <v>0</v>
      </c>
      <c r="H85" s="68">
        <v>0</v>
      </c>
      <c r="I85" s="68">
        <v>750</v>
      </c>
      <c r="J85" s="68">
        <v>250</v>
      </c>
      <c r="K85" s="68">
        <v>0</v>
      </c>
      <c r="L85" s="408" t="s">
        <v>157</v>
      </c>
      <c r="M85" s="408" t="s">
        <v>171</v>
      </c>
      <c r="N85" s="68">
        <v>150</v>
      </c>
      <c r="O85" s="69">
        <v>130</v>
      </c>
      <c r="P85" s="69"/>
      <c r="Q85" s="25">
        <v>264.3</v>
      </c>
      <c r="R85" s="25">
        <v>142.3</v>
      </c>
      <c r="S85" s="25">
        <v>84.5</v>
      </c>
      <c r="T85" s="25">
        <v>37.5</v>
      </c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</row>
    <row r="86" spans="1:48" s="148" customFormat="1" ht="15">
      <c r="A86" s="433"/>
      <c r="B86" s="448"/>
      <c r="C86" s="449"/>
      <c r="D86" s="163" t="s">
        <v>247</v>
      </c>
      <c r="E86" s="164">
        <v>1000</v>
      </c>
      <c r="F86" s="165">
        <v>0</v>
      </c>
      <c r="G86" s="165">
        <v>0</v>
      </c>
      <c r="H86" s="165">
        <v>0</v>
      </c>
      <c r="I86" s="164">
        <v>750</v>
      </c>
      <c r="J86" s="164">
        <v>250</v>
      </c>
      <c r="K86" s="165">
        <v>0</v>
      </c>
      <c r="L86" s="334"/>
      <c r="M86" s="334"/>
      <c r="N86" s="68"/>
      <c r="O86" s="243">
        <v>85</v>
      </c>
      <c r="P86" s="243"/>
      <c r="Q86" s="244">
        <v>2.7</v>
      </c>
      <c r="R86" s="245">
        <v>0</v>
      </c>
      <c r="S86" s="245">
        <v>1.6</v>
      </c>
      <c r="T86" s="245">
        <v>1.1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</row>
    <row r="87" spans="1:48" s="148" customFormat="1" ht="21" customHeight="1">
      <c r="A87" s="433"/>
      <c r="B87" s="448"/>
      <c r="C87" s="449"/>
      <c r="D87" s="331" t="s">
        <v>246</v>
      </c>
      <c r="E87" s="288">
        <v>1000</v>
      </c>
      <c r="F87" s="295">
        <v>0</v>
      </c>
      <c r="G87" s="283">
        <v>0</v>
      </c>
      <c r="H87" s="283">
        <v>0</v>
      </c>
      <c r="I87" s="295">
        <v>750</v>
      </c>
      <c r="J87" s="283">
        <v>250</v>
      </c>
      <c r="K87" s="283">
        <v>0</v>
      </c>
      <c r="L87" s="334"/>
      <c r="M87" s="334"/>
      <c r="N87" s="775"/>
      <c r="O87" s="295">
        <v>85</v>
      </c>
      <c r="P87" s="161"/>
      <c r="Q87" s="280">
        <v>2.7</v>
      </c>
      <c r="R87" s="301">
        <v>0</v>
      </c>
      <c r="S87" s="301">
        <v>1.6</v>
      </c>
      <c r="T87" s="301">
        <v>1.1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</row>
    <row r="88" spans="1:48" s="148" customFormat="1" ht="1.5" customHeight="1">
      <c r="A88" s="433"/>
      <c r="B88" s="448"/>
      <c r="C88" s="449"/>
      <c r="D88" s="332"/>
      <c r="E88" s="284"/>
      <c r="F88" s="296"/>
      <c r="G88" s="278"/>
      <c r="H88" s="278"/>
      <c r="I88" s="296"/>
      <c r="J88" s="278"/>
      <c r="K88" s="278"/>
      <c r="L88" s="334"/>
      <c r="M88" s="334"/>
      <c r="N88" s="776"/>
      <c r="O88" s="297"/>
      <c r="P88" s="72"/>
      <c r="Q88" s="277"/>
      <c r="R88" s="302"/>
      <c r="S88" s="302"/>
      <c r="T88" s="302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</row>
    <row r="89" spans="1:48" s="148" customFormat="1" ht="15" hidden="1">
      <c r="A89" s="433"/>
      <c r="B89" s="448"/>
      <c r="C89" s="449"/>
      <c r="D89" s="332"/>
      <c r="E89" s="284"/>
      <c r="F89" s="296"/>
      <c r="G89" s="278"/>
      <c r="H89" s="278"/>
      <c r="I89" s="296"/>
      <c r="J89" s="278"/>
      <c r="K89" s="278"/>
      <c r="L89" s="334"/>
      <c r="M89" s="334"/>
      <c r="N89" s="68">
        <v>70</v>
      </c>
      <c r="O89" s="72">
        <v>0</v>
      </c>
      <c r="P89" s="72"/>
      <c r="Q89" s="25">
        <f>R89+S89+T89</f>
        <v>86.4</v>
      </c>
      <c r="R89" s="55">
        <v>47</v>
      </c>
      <c r="S89" s="55">
        <v>27.4</v>
      </c>
      <c r="T89" s="55">
        <v>12</v>
      </c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</row>
    <row r="90" spans="1:48" s="148" customFormat="1" ht="15" hidden="1">
      <c r="A90" s="434"/>
      <c r="B90" s="448"/>
      <c r="C90" s="449"/>
      <c r="D90" s="333"/>
      <c r="E90" s="282"/>
      <c r="F90" s="297"/>
      <c r="G90" s="279"/>
      <c r="H90" s="279"/>
      <c r="I90" s="297"/>
      <c r="J90" s="279"/>
      <c r="K90" s="279"/>
      <c r="L90" s="334"/>
      <c r="M90" s="334"/>
      <c r="N90" s="68"/>
      <c r="O90" s="72">
        <v>0</v>
      </c>
      <c r="P90" s="72"/>
      <c r="Q90" s="25">
        <f>R90+S90+T90</f>
        <v>86.4</v>
      </c>
      <c r="R90" s="55">
        <v>47</v>
      </c>
      <c r="S90" s="55">
        <v>27.4</v>
      </c>
      <c r="T90" s="55">
        <v>12</v>
      </c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</row>
    <row r="91" spans="1:48" s="148" customFormat="1" ht="15">
      <c r="A91" s="432" t="s">
        <v>225</v>
      </c>
      <c r="B91" s="436" t="s">
        <v>95</v>
      </c>
      <c r="C91" s="439" t="s">
        <v>184</v>
      </c>
      <c r="D91" s="52" t="s">
        <v>20</v>
      </c>
      <c r="E91" s="272">
        <v>980</v>
      </c>
      <c r="F91" s="272">
        <v>0</v>
      </c>
      <c r="G91" s="272">
        <v>0</v>
      </c>
      <c r="H91" s="272">
        <v>0</v>
      </c>
      <c r="I91" s="272">
        <v>686</v>
      </c>
      <c r="J91" s="272">
        <v>294</v>
      </c>
      <c r="K91" s="272">
        <v>0</v>
      </c>
      <c r="L91" s="408" t="s">
        <v>185</v>
      </c>
      <c r="M91" s="409" t="s">
        <v>137</v>
      </c>
      <c r="N91" s="53">
        <v>147</v>
      </c>
      <c r="O91" s="54">
        <v>100</v>
      </c>
      <c r="P91" s="53"/>
      <c r="Q91" s="53">
        <v>14.3</v>
      </c>
      <c r="R91" s="53">
        <v>12</v>
      </c>
      <c r="S91" s="53">
        <v>2</v>
      </c>
      <c r="T91" s="53">
        <v>0.3</v>
      </c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</row>
    <row r="92" spans="1:48" s="148" customFormat="1" ht="15">
      <c r="A92" s="433"/>
      <c r="B92" s="437"/>
      <c r="C92" s="440"/>
      <c r="D92" s="163" t="s">
        <v>247</v>
      </c>
      <c r="E92" s="171">
        <v>0</v>
      </c>
      <c r="F92" s="171">
        <v>0</v>
      </c>
      <c r="G92" s="171">
        <v>0</v>
      </c>
      <c r="H92" s="171">
        <v>0</v>
      </c>
      <c r="I92" s="171">
        <v>0</v>
      </c>
      <c r="J92" s="171">
        <v>0</v>
      </c>
      <c r="K92" s="171">
        <v>0</v>
      </c>
      <c r="L92" s="334"/>
      <c r="M92" s="410"/>
      <c r="N92" s="53">
        <v>0</v>
      </c>
      <c r="O92" s="246">
        <v>0</v>
      </c>
      <c r="P92" s="247">
        <v>0</v>
      </c>
      <c r="Q92" s="247">
        <v>0</v>
      </c>
      <c r="R92" s="247">
        <v>0</v>
      </c>
      <c r="S92" s="247">
        <v>0</v>
      </c>
      <c r="T92" s="247">
        <v>0</v>
      </c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</row>
    <row r="93" spans="1:48" s="148" customFormat="1" ht="15">
      <c r="A93" s="433"/>
      <c r="B93" s="437"/>
      <c r="C93" s="440"/>
      <c r="D93" s="331" t="s">
        <v>246</v>
      </c>
      <c r="E93" s="288">
        <v>0</v>
      </c>
      <c r="F93" s="288">
        <v>0</v>
      </c>
      <c r="G93" s="288">
        <v>0</v>
      </c>
      <c r="H93" s="288">
        <v>0</v>
      </c>
      <c r="I93" s="288">
        <v>0</v>
      </c>
      <c r="J93" s="288">
        <v>0</v>
      </c>
      <c r="K93" s="288">
        <v>0</v>
      </c>
      <c r="L93" s="334"/>
      <c r="M93" s="410"/>
      <c r="N93" s="285">
        <v>0</v>
      </c>
      <c r="O93" s="288">
        <v>0</v>
      </c>
      <c r="P93" s="285"/>
      <c r="Q93" s="285">
        <v>0</v>
      </c>
      <c r="R93" s="285">
        <v>0</v>
      </c>
      <c r="S93" s="285">
        <v>0</v>
      </c>
      <c r="T93" s="285">
        <v>0</v>
      </c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</row>
    <row r="94" spans="1:48" s="148" customFormat="1" ht="6" customHeight="1" hidden="1">
      <c r="A94" s="433"/>
      <c r="B94" s="437"/>
      <c r="C94" s="440"/>
      <c r="D94" s="332"/>
      <c r="E94" s="284"/>
      <c r="F94" s="284"/>
      <c r="G94" s="284"/>
      <c r="H94" s="284"/>
      <c r="I94" s="284"/>
      <c r="J94" s="284"/>
      <c r="K94" s="284"/>
      <c r="L94" s="334"/>
      <c r="M94" s="410"/>
      <c r="N94" s="286"/>
      <c r="O94" s="284"/>
      <c r="P94" s="286"/>
      <c r="Q94" s="286"/>
      <c r="R94" s="286"/>
      <c r="S94" s="286"/>
      <c r="T94" s="286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</row>
    <row r="95" spans="1:48" s="148" customFormat="1" ht="0.75" customHeight="1" hidden="1">
      <c r="A95" s="433"/>
      <c r="B95" s="437"/>
      <c r="C95" s="440"/>
      <c r="D95" s="332"/>
      <c r="E95" s="284"/>
      <c r="F95" s="284"/>
      <c r="G95" s="284"/>
      <c r="H95" s="284"/>
      <c r="I95" s="284"/>
      <c r="J95" s="284"/>
      <c r="K95" s="284"/>
      <c r="L95" s="334"/>
      <c r="M95" s="410"/>
      <c r="N95" s="286"/>
      <c r="O95" s="284"/>
      <c r="P95" s="286"/>
      <c r="Q95" s="286"/>
      <c r="R95" s="286"/>
      <c r="S95" s="286"/>
      <c r="T95" s="286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</row>
    <row r="96" spans="1:48" s="148" customFormat="1" ht="0.75" customHeight="1" hidden="1">
      <c r="A96" s="434"/>
      <c r="B96" s="438"/>
      <c r="C96" s="441"/>
      <c r="D96" s="333"/>
      <c r="E96" s="282"/>
      <c r="F96" s="282"/>
      <c r="G96" s="282"/>
      <c r="H96" s="282"/>
      <c r="I96" s="282"/>
      <c r="J96" s="282"/>
      <c r="K96" s="282"/>
      <c r="L96" s="334"/>
      <c r="M96" s="411"/>
      <c r="N96" s="287"/>
      <c r="O96" s="282"/>
      <c r="P96" s="287"/>
      <c r="Q96" s="287"/>
      <c r="R96" s="287"/>
      <c r="S96" s="287"/>
      <c r="T96" s="287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</row>
    <row r="97" spans="1:48" s="148" customFormat="1" ht="15" customHeight="1">
      <c r="A97" s="432" t="s">
        <v>226</v>
      </c>
      <c r="B97" s="581" t="s">
        <v>210</v>
      </c>
      <c r="C97" s="439" t="s">
        <v>99</v>
      </c>
      <c r="D97" s="52" t="s">
        <v>20</v>
      </c>
      <c r="E97" s="24">
        <v>5.6</v>
      </c>
      <c r="F97" s="142">
        <f aca="true" t="shared" si="49" ref="F97:K97">SUM(F98:F102)</f>
        <v>0</v>
      </c>
      <c r="G97" s="142">
        <f t="shared" si="49"/>
        <v>0</v>
      </c>
      <c r="H97" s="142">
        <f t="shared" si="49"/>
        <v>0</v>
      </c>
      <c r="I97" s="142">
        <v>4.7</v>
      </c>
      <c r="J97" s="142">
        <v>0.9</v>
      </c>
      <c r="K97" s="142">
        <f t="shared" si="49"/>
        <v>0</v>
      </c>
      <c r="L97" s="408" t="s">
        <v>187</v>
      </c>
      <c r="M97" s="408" t="s">
        <v>177</v>
      </c>
      <c r="N97" s="25">
        <v>2.4</v>
      </c>
      <c r="O97" s="69">
        <v>8</v>
      </c>
      <c r="P97" s="69"/>
      <c r="Q97" s="25">
        <v>2.4</v>
      </c>
      <c r="R97" s="25">
        <v>0.4</v>
      </c>
      <c r="S97" s="25">
        <v>1.2</v>
      </c>
      <c r="T97" s="25">
        <v>0.8</v>
      </c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</row>
    <row r="98" spans="1:48" s="148" customFormat="1" ht="15">
      <c r="A98" s="433"/>
      <c r="B98" s="582"/>
      <c r="C98" s="440"/>
      <c r="D98" s="163" t="s">
        <v>247</v>
      </c>
      <c r="E98" s="164">
        <f>SUM(F98:K98)</f>
        <v>0</v>
      </c>
      <c r="F98" s="164">
        <f aca="true" t="shared" si="50" ref="F98:K98">SUM(G98:L98)</f>
        <v>0</v>
      </c>
      <c r="G98" s="164">
        <f t="shared" si="50"/>
        <v>0</v>
      </c>
      <c r="H98" s="164">
        <f t="shared" si="50"/>
        <v>0</v>
      </c>
      <c r="I98" s="164">
        <f t="shared" si="50"/>
        <v>0</v>
      </c>
      <c r="J98" s="164">
        <f t="shared" si="50"/>
        <v>0</v>
      </c>
      <c r="K98" s="164">
        <f t="shared" si="50"/>
        <v>0</v>
      </c>
      <c r="L98" s="408"/>
      <c r="M98" s="408"/>
      <c r="N98" s="165">
        <v>0</v>
      </c>
      <c r="O98" s="165">
        <v>0</v>
      </c>
      <c r="P98" s="165">
        <v>0</v>
      </c>
      <c r="Q98" s="165">
        <v>0</v>
      </c>
      <c r="R98" s="165">
        <v>0</v>
      </c>
      <c r="S98" s="165">
        <v>0</v>
      </c>
      <c r="T98" s="165">
        <v>0</v>
      </c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</row>
    <row r="99" spans="1:48" s="148" customFormat="1" ht="15">
      <c r="A99" s="433"/>
      <c r="B99" s="582"/>
      <c r="C99" s="440"/>
      <c r="D99" s="331" t="s">
        <v>246</v>
      </c>
      <c r="E99" s="663">
        <v>0</v>
      </c>
      <c r="F99" s="295">
        <v>0</v>
      </c>
      <c r="G99" s="295">
        <v>0</v>
      </c>
      <c r="H99" s="295">
        <v>0</v>
      </c>
      <c r="I99" s="295">
        <v>0</v>
      </c>
      <c r="J99" s="295">
        <v>0</v>
      </c>
      <c r="K99" s="295">
        <v>0</v>
      </c>
      <c r="L99" s="408"/>
      <c r="M99" s="408"/>
      <c r="N99" s="161">
        <v>0</v>
      </c>
      <c r="O99" s="161">
        <v>0</v>
      </c>
      <c r="P99" s="161">
        <v>0</v>
      </c>
      <c r="Q99" s="161">
        <v>0</v>
      </c>
      <c r="R99" s="161">
        <v>0</v>
      </c>
      <c r="S99" s="161">
        <v>0</v>
      </c>
      <c r="T99" s="161">
        <v>0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</row>
    <row r="100" spans="1:48" s="148" customFormat="1" ht="0.75" customHeight="1">
      <c r="A100" s="433"/>
      <c r="B100" s="582"/>
      <c r="C100" s="440"/>
      <c r="D100" s="332"/>
      <c r="E100" s="664"/>
      <c r="F100" s="296"/>
      <c r="G100" s="296"/>
      <c r="H100" s="296"/>
      <c r="I100" s="296"/>
      <c r="J100" s="296"/>
      <c r="K100" s="296"/>
      <c r="L100" s="408"/>
      <c r="M100" s="408"/>
      <c r="N100" s="74">
        <v>0.6</v>
      </c>
      <c r="O100" s="63">
        <v>0</v>
      </c>
      <c r="P100" s="72">
        <f>P99+O100</f>
        <v>0</v>
      </c>
      <c r="Q100" s="25">
        <f>R100+S100+T100</f>
        <v>0.6000000000000001</v>
      </c>
      <c r="R100" s="60">
        <v>0.1</v>
      </c>
      <c r="S100" s="60">
        <v>0.3</v>
      </c>
      <c r="T100" s="60">
        <v>0.2</v>
      </c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</row>
    <row r="101" spans="1:48" s="148" customFormat="1" ht="15" customHeight="1" hidden="1">
      <c r="A101" s="433"/>
      <c r="B101" s="582"/>
      <c r="C101" s="440"/>
      <c r="D101" s="332"/>
      <c r="E101" s="664"/>
      <c r="F101" s="296"/>
      <c r="G101" s="296"/>
      <c r="H101" s="296"/>
      <c r="I101" s="296"/>
      <c r="J101" s="296"/>
      <c r="K101" s="296"/>
      <c r="L101" s="408"/>
      <c r="M101" s="408"/>
      <c r="N101" s="74">
        <v>0.6</v>
      </c>
      <c r="O101" s="63">
        <v>0</v>
      </c>
      <c r="P101" s="72">
        <f>P100+O101</f>
        <v>0</v>
      </c>
      <c r="Q101" s="25">
        <f>R101+S101+T101</f>
        <v>0.6000000000000001</v>
      </c>
      <c r="R101" s="60">
        <v>0.1</v>
      </c>
      <c r="S101" s="60">
        <v>0.3</v>
      </c>
      <c r="T101" s="60">
        <v>0.2</v>
      </c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</row>
    <row r="102" spans="1:48" s="148" customFormat="1" ht="15" customHeight="1" hidden="1">
      <c r="A102" s="434"/>
      <c r="B102" s="583"/>
      <c r="C102" s="441"/>
      <c r="D102" s="333"/>
      <c r="E102" s="665"/>
      <c r="F102" s="297"/>
      <c r="G102" s="297"/>
      <c r="H102" s="297"/>
      <c r="I102" s="297"/>
      <c r="J102" s="297"/>
      <c r="K102" s="297"/>
      <c r="L102" s="408"/>
      <c r="M102" s="408"/>
      <c r="N102" s="74">
        <v>0.6</v>
      </c>
      <c r="O102" s="63">
        <v>0</v>
      </c>
      <c r="P102" s="72">
        <f>P101+O102</f>
        <v>0</v>
      </c>
      <c r="Q102" s="25">
        <f>R102+S102+T102</f>
        <v>0.6000000000000001</v>
      </c>
      <c r="R102" s="60">
        <v>0.1</v>
      </c>
      <c r="S102" s="60">
        <v>0.3</v>
      </c>
      <c r="T102" s="60">
        <v>0.2</v>
      </c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</row>
    <row r="103" spans="1:48" s="145" customFormat="1" ht="15" customHeight="1">
      <c r="A103" s="432" t="s">
        <v>227</v>
      </c>
      <c r="B103" s="581" t="s">
        <v>124</v>
      </c>
      <c r="C103" s="439" t="s">
        <v>101</v>
      </c>
      <c r="D103" s="52" t="s">
        <v>20</v>
      </c>
      <c r="E103" s="24">
        <v>10</v>
      </c>
      <c r="F103" s="68">
        <v>0</v>
      </c>
      <c r="G103" s="68">
        <v>0</v>
      </c>
      <c r="H103" s="68">
        <v>0</v>
      </c>
      <c r="I103" s="24">
        <v>6.5</v>
      </c>
      <c r="J103" s="24">
        <v>3.5</v>
      </c>
      <c r="K103" s="68">
        <v>0</v>
      </c>
      <c r="L103" s="408" t="s">
        <v>189</v>
      </c>
      <c r="M103" s="408" t="s">
        <v>102</v>
      </c>
      <c r="N103" s="25">
        <v>4.8</v>
      </c>
      <c r="O103" s="69">
        <v>20</v>
      </c>
      <c r="P103" s="69"/>
      <c r="Q103" s="25">
        <v>2</v>
      </c>
      <c r="R103" s="25">
        <v>0.8</v>
      </c>
      <c r="S103" s="25">
        <v>0.8</v>
      </c>
      <c r="T103" s="25">
        <v>0.4</v>
      </c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</row>
    <row r="104" spans="1:48" s="148" customFormat="1" ht="15">
      <c r="A104" s="433"/>
      <c r="B104" s="582"/>
      <c r="C104" s="440"/>
      <c r="D104" s="163" t="s">
        <v>247</v>
      </c>
      <c r="E104" s="164">
        <v>0</v>
      </c>
      <c r="F104" s="164">
        <v>0</v>
      </c>
      <c r="G104" s="164">
        <v>0</v>
      </c>
      <c r="H104" s="164">
        <v>0</v>
      </c>
      <c r="I104" s="164">
        <v>0</v>
      </c>
      <c r="J104" s="164">
        <v>0</v>
      </c>
      <c r="K104" s="164">
        <v>0</v>
      </c>
      <c r="L104" s="408"/>
      <c r="M104" s="408"/>
      <c r="N104" s="243">
        <v>0</v>
      </c>
      <c r="O104" s="243">
        <v>0</v>
      </c>
      <c r="P104" s="243">
        <v>0</v>
      </c>
      <c r="Q104" s="243">
        <v>0</v>
      </c>
      <c r="R104" s="243">
        <v>0</v>
      </c>
      <c r="S104" s="243">
        <v>0</v>
      </c>
      <c r="T104" s="243">
        <v>0</v>
      </c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</row>
    <row r="105" spans="1:48" s="148" customFormat="1" ht="15">
      <c r="A105" s="433"/>
      <c r="B105" s="582"/>
      <c r="C105" s="440"/>
      <c r="D105" s="331" t="s">
        <v>246</v>
      </c>
      <c r="E105" s="663">
        <v>0</v>
      </c>
      <c r="F105" s="295">
        <v>0</v>
      </c>
      <c r="G105" s="295">
        <v>0</v>
      </c>
      <c r="H105" s="295">
        <v>0</v>
      </c>
      <c r="I105" s="295">
        <v>0</v>
      </c>
      <c r="J105" s="295">
        <v>0</v>
      </c>
      <c r="K105" s="283">
        <v>0</v>
      </c>
      <c r="L105" s="408"/>
      <c r="M105" s="408"/>
      <c r="N105" s="360">
        <v>0</v>
      </c>
      <c r="O105" s="459">
        <v>0</v>
      </c>
      <c r="P105" s="162"/>
      <c r="Q105" s="722">
        <v>0</v>
      </c>
      <c r="R105" s="459">
        <v>0</v>
      </c>
      <c r="S105" s="459">
        <v>0</v>
      </c>
      <c r="T105" s="459">
        <v>0</v>
      </c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</row>
    <row r="106" spans="1:48" s="148" customFormat="1" ht="1.5" customHeight="1">
      <c r="A106" s="433"/>
      <c r="B106" s="582"/>
      <c r="C106" s="440"/>
      <c r="D106" s="332"/>
      <c r="E106" s="664"/>
      <c r="F106" s="296"/>
      <c r="G106" s="296"/>
      <c r="H106" s="296"/>
      <c r="I106" s="296"/>
      <c r="J106" s="296"/>
      <c r="K106" s="278"/>
      <c r="L106" s="408"/>
      <c r="M106" s="408"/>
      <c r="N106" s="361"/>
      <c r="O106" s="460"/>
      <c r="P106" s="162"/>
      <c r="Q106" s="723"/>
      <c r="R106" s="460"/>
      <c r="S106" s="460"/>
      <c r="T106" s="460"/>
      <c r="U106" s="147">
        <v>20000</v>
      </c>
      <c r="V106" s="147">
        <v>20000</v>
      </c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</row>
    <row r="107" spans="1:48" s="148" customFormat="1" ht="8.25" customHeight="1" hidden="1">
      <c r="A107" s="433"/>
      <c r="B107" s="582"/>
      <c r="C107" s="440"/>
      <c r="D107" s="332"/>
      <c r="E107" s="664"/>
      <c r="F107" s="296"/>
      <c r="G107" s="296"/>
      <c r="H107" s="296"/>
      <c r="I107" s="296"/>
      <c r="J107" s="296"/>
      <c r="K107" s="278"/>
      <c r="L107" s="408"/>
      <c r="M107" s="408"/>
      <c r="N107" s="361"/>
      <c r="O107" s="460"/>
      <c r="P107" s="162"/>
      <c r="Q107" s="723"/>
      <c r="R107" s="460"/>
      <c r="S107" s="460"/>
      <c r="T107" s="460"/>
      <c r="U107" s="147">
        <v>20000</v>
      </c>
      <c r="V107" s="147">
        <v>20000</v>
      </c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</row>
    <row r="108" spans="1:48" s="148" customFormat="1" ht="43.5" customHeight="1" hidden="1">
      <c r="A108" s="434"/>
      <c r="B108" s="583"/>
      <c r="C108" s="441"/>
      <c r="D108" s="333"/>
      <c r="E108" s="665"/>
      <c r="F108" s="297"/>
      <c r="G108" s="297"/>
      <c r="H108" s="297"/>
      <c r="I108" s="297"/>
      <c r="J108" s="297"/>
      <c r="K108" s="279"/>
      <c r="L108" s="408"/>
      <c r="M108" s="408"/>
      <c r="N108" s="362"/>
      <c r="O108" s="461"/>
      <c r="P108" s="162"/>
      <c r="Q108" s="724"/>
      <c r="R108" s="461"/>
      <c r="S108" s="461"/>
      <c r="T108" s="461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</row>
    <row r="109" spans="1:48" s="145" customFormat="1" ht="15.75" customHeight="1">
      <c r="A109" s="432" t="s">
        <v>228</v>
      </c>
      <c r="B109" s="581" t="s">
        <v>103</v>
      </c>
      <c r="C109" s="439" t="s">
        <v>104</v>
      </c>
      <c r="D109" s="52" t="s">
        <v>20</v>
      </c>
      <c r="E109" s="24">
        <v>12.9</v>
      </c>
      <c r="F109" s="24">
        <v>0</v>
      </c>
      <c r="G109" s="24">
        <v>0</v>
      </c>
      <c r="H109" s="24">
        <v>0</v>
      </c>
      <c r="I109" s="24">
        <v>8.4</v>
      </c>
      <c r="J109" s="24">
        <v>4.5</v>
      </c>
      <c r="K109" s="68">
        <v>0</v>
      </c>
      <c r="L109" s="408" t="s">
        <v>187</v>
      </c>
      <c r="M109" s="408" t="s">
        <v>105</v>
      </c>
      <c r="N109" s="25">
        <v>15</v>
      </c>
      <c r="O109" s="69">
        <v>15</v>
      </c>
      <c r="P109" s="69"/>
      <c r="Q109" s="25">
        <v>2.8</v>
      </c>
      <c r="R109" s="25">
        <v>0.7</v>
      </c>
      <c r="S109" s="25">
        <v>1.4</v>
      </c>
      <c r="T109" s="25">
        <v>0.7</v>
      </c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</row>
    <row r="110" spans="1:48" s="148" customFormat="1" ht="15">
      <c r="A110" s="433"/>
      <c r="B110" s="582"/>
      <c r="C110" s="440"/>
      <c r="D110" s="163" t="s">
        <v>247</v>
      </c>
      <c r="E110" s="167">
        <v>0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  <c r="L110" s="408"/>
      <c r="M110" s="408"/>
      <c r="N110" s="170">
        <v>0</v>
      </c>
      <c r="O110" s="165">
        <v>0</v>
      </c>
      <c r="P110" s="168">
        <v>0</v>
      </c>
      <c r="Q110" s="168">
        <v>0</v>
      </c>
      <c r="R110" s="168">
        <v>0</v>
      </c>
      <c r="S110" s="168">
        <v>0</v>
      </c>
      <c r="T110" s="168">
        <v>0</v>
      </c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</row>
    <row r="111" spans="1:48" s="148" customFormat="1" ht="15">
      <c r="A111" s="433"/>
      <c r="B111" s="582"/>
      <c r="C111" s="440"/>
      <c r="D111" s="331" t="s">
        <v>246</v>
      </c>
      <c r="E111" s="453">
        <v>0</v>
      </c>
      <c r="F111" s="360">
        <v>0</v>
      </c>
      <c r="G111" s="360">
        <v>0</v>
      </c>
      <c r="H111" s="360">
        <v>0</v>
      </c>
      <c r="I111" s="360">
        <v>0</v>
      </c>
      <c r="J111" s="360">
        <v>0</v>
      </c>
      <c r="K111" s="459">
        <v>0</v>
      </c>
      <c r="L111" s="408"/>
      <c r="M111" s="408"/>
      <c r="N111" s="301">
        <v>0</v>
      </c>
      <c r="O111" s="459">
        <v>0</v>
      </c>
      <c r="P111" s="162"/>
      <c r="Q111" s="722">
        <v>0</v>
      </c>
      <c r="R111" s="459">
        <v>0</v>
      </c>
      <c r="S111" s="459">
        <v>0</v>
      </c>
      <c r="T111" s="459">
        <v>0</v>
      </c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</row>
    <row r="112" spans="1:48" s="148" customFormat="1" ht="0.75" customHeight="1">
      <c r="A112" s="433"/>
      <c r="B112" s="582"/>
      <c r="C112" s="440"/>
      <c r="D112" s="332"/>
      <c r="E112" s="454"/>
      <c r="F112" s="361"/>
      <c r="G112" s="361"/>
      <c r="H112" s="361"/>
      <c r="I112" s="361"/>
      <c r="J112" s="361"/>
      <c r="K112" s="460"/>
      <c r="L112" s="408"/>
      <c r="M112" s="408"/>
      <c r="N112" s="329"/>
      <c r="O112" s="460"/>
      <c r="P112" s="162"/>
      <c r="Q112" s="723"/>
      <c r="R112" s="460"/>
      <c r="S112" s="460"/>
      <c r="T112" s="460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</row>
    <row r="113" spans="1:48" s="148" customFormat="1" ht="15" hidden="1">
      <c r="A113" s="433"/>
      <c r="B113" s="582"/>
      <c r="C113" s="440"/>
      <c r="D113" s="332"/>
      <c r="E113" s="454"/>
      <c r="F113" s="361"/>
      <c r="G113" s="361"/>
      <c r="H113" s="361"/>
      <c r="I113" s="361"/>
      <c r="J113" s="361"/>
      <c r="K113" s="460"/>
      <c r="L113" s="408"/>
      <c r="M113" s="408"/>
      <c r="N113" s="329"/>
      <c r="O113" s="460"/>
      <c r="P113" s="162"/>
      <c r="Q113" s="723"/>
      <c r="R113" s="460"/>
      <c r="S113" s="460"/>
      <c r="T113" s="460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</row>
    <row r="114" spans="1:48" s="148" customFormat="1" ht="15" hidden="1">
      <c r="A114" s="434"/>
      <c r="B114" s="583"/>
      <c r="C114" s="441"/>
      <c r="D114" s="333"/>
      <c r="E114" s="455"/>
      <c r="F114" s="362"/>
      <c r="G114" s="362"/>
      <c r="H114" s="362"/>
      <c r="I114" s="362"/>
      <c r="J114" s="362"/>
      <c r="K114" s="461"/>
      <c r="L114" s="408"/>
      <c r="M114" s="408"/>
      <c r="N114" s="302"/>
      <c r="O114" s="461"/>
      <c r="P114" s="162"/>
      <c r="Q114" s="724"/>
      <c r="R114" s="461"/>
      <c r="S114" s="461"/>
      <c r="T114" s="461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</row>
    <row r="115" spans="1:48" s="145" customFormat="1" ht="15.75" customHeight="1">
      <c r="A115" s="432" t="s">
        <v>229</v>
      </c>
      <c r="B115" s="661" t="s">
        <v>135</v>
      </c>
      <c r="C115" s="718" t="s">
        <v>39</v>
      </c>
      <c r="D115" s="52" t="s">
        <v>20</v>
      </c>
      <c r="E115" s="24">
        <v>7000.1</v>
      </c>
      <c r="F115" s="68">
        <v>0</v>
      </c>
      <c r="G115" s="68">
        <v>0</v>
      </c>
      <c r="H115" s="68">
        <v>0</v>
      </c>
      <c r="I115" s="24">
        <v>7000.1</v>
      </c>
      <c r="J115" s="68">
        <v>0</v>
      </c>
      <c r="K115" s="68">
        <v>0</v>
      </c>
      <c r="L115" s="408" t="s">
        <v>195</v>
      </c>
      <c r="M115" s="408" t="s">
        <v>119</v>
      </c>
      <c r="N115" s="725" t="s">
        <v>120</v>
      </c>
      <c r="O115" s="69">
        <v>142</v>
      </c>
      <c r="P115" s="69"/>
      <c r="Q115" s="25">
        <v>6</v>
      </c>
      <c r="R115" s="60"/>
      <c r="S115" s="60">
        <v>3.7</v>
      </c>
      <c r="T115" s="60">
        <v>2.3</v>
      </c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</row>
    <row r="116" spans="1:48" s="148" customFormat="1" ht="15">
      <c r="A116" s="433"/>
      <c r="B116" s="662"/>
      <c r="C116" s="719"/>
      <c r="D116" s="163" t="s">
        <v>247</v>
      </c>
      <c r="E116" s="171">
        <v>152</v>
      </c>
      <c r="F116" s="165">
        <v>0</v>
      </c>
      <c r="G116" s="165">
        <v>0</v>
      </c>
      <c r="H116" s="165">
        <v>0</v>
      </c>
      <c r="I116" s="165">
        <v>152</v>
      </c>
      <c r="J116" s="165">
        <v>0</v>
      </c>
      <c r="K116" s="165">
        <v>0</v>
      </c>
      <c r="L116" s="334"/>
      <c r="M116" s="334"/>
      <c r="N116" s="725"/>
      <c r="O116" s="165">
        <v>0</v>
      </c>
      <c r="P116" s="165">
        <v>0</v>
      </c>
      <c r="Q116" s="165">
        <v>0</v>
      </c>
      <c r="R116" s="165">
        <v>0</v>
      </c>
      <c r="S116" s="165">
        <v>0</v>
      </c>
      <c r="T116" s="165">
        <v>0</v>
      </c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</row>
    <row r="117" spans="1:48" s="148" customFormat="1" ht="15">
      <c r="A117" s="433"/>
      <c r="B117" s="662"/>
      <c r="C117" s="719"/>
      <c r="D117" s="331" t="s">
        <v>246</v>
      </c>
      <c r="E117" s="285">
        <v>137.7</v>
      </c>
      <c r="F117" s="301">
        <v>0</v>
      </c>
      <c r="G117" s="301">
        <v>0</v>
      </c>
      <c r="H117" s="301">
        <v>0</v>
      </c>
      <c r="I117" s="301">
        <v>137.7</v>
      </c>
      <c r="J117" s="301">
        <v>0</v>
      </c>
      <c r="K117" s="301">
        <v>0</v>
      </c>
      <c r="L117" s="334"/>
      <c r="M117" s="334"/>
      <c r="N117" s="725"/>
      <c r="O117" s="295">
        <v>0</v>
      </c>
      <c r="P117" s="161"/>
      <c r="Q117" s="326">
        <v>0</v>
      </c>
      <c r="R117" s="326">
        <v>0</v>
      </c>
      <c r="S117" s="326">
        <v>0</v>
      </c>
      <c r="T117" s="326">
        <v>0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</row>
    <row r="118" spans="1:48" s="148" customFormat="1" ht="51.75" customHeight="1">
      <c r="A118" s="433"/>
      <c r="B118" s="662"/>
      <c r="C118" s="719"/>
      <c r="D118" s="332"/>
      <c r="E118" s="286"/>
      <c r="F118" s="329"/>
      <c r="G118" s="329"/>
      <c r="H118" s="329"/>
      <c r="I118" s="329"/>
      <c r="J118" s="329"/>
      <c r="K118" s="329"/>
      <c r="L118" s="334"/>
      <c r="M118" s="334"/>
      <c r="N118" s="725"/>
      <c r="O118" s="296"/>
      <c r="P118" s="161"/>
      <c r="Q118" s="327"/>
      <c r="R118" s="327"/>
      <c r="S118" s="327"/>
      <c r="T118" s="32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</row>
    <row r="119" spans="1:48" s="148" customFormat="1" ht="5.25" customHeight="1" hidden="1">
      <c r="A119" s="433"/>
      <c r="B119" s="662"/>
      <c r="C119" s="719"/>
      <c r="D119" s="332"/>
      <c r="E119" s="286"/>
      <c r="F119" s="329"/>
      <c r="G119" s="329"/>
      <c r="H119" s="329"/>
      <c r="I119" s="329"/>
      <c r="J119" s="329"/>
      <c r="K119" s="329"/>
      <c r="L119" s="334"/>
      <c r="M119" s="334"/>
      <c r="N119" s="725"/>
      <c r="O119" s="296"/>
      <c r="P119" s="161"/>
      <c r="Q119" s="327"/>
      <c r="R119" s="327"/>
      <c r="S119" s="327"/>
      <c r="T119" s="32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</row>
    <row r="120" spans="1:48" s="148" customFormat="1" ht="27.75" customHeight="1">
      <c r="A120" s="434"/>
      <c r="B120" s="721"/>
      <c r="C120" s="720"/>
      <c r="D120" s="333"/>
      <c r="E120" s="287"/>
      <c r="F120" s="302"/>
      <c r="G120" s="302"/>
      <c r="H120" s="302"/>
      <c r="I120" s="302"/>
      <c r="J120" s="302"/>
      <c r="K120" s="302"/>
      <c r="L120" s="334"/>
      <c r="M120" s="334"/>
      <c r="N120" s="725"/>
      <c r="O120" s="297"/>
      <c r="P120" s="161"/>
      <c r="Q120" s="328"/>
      <c r="R120" s="328"/>
      <c r="S120" s="328"/>
      <c r="T120" s="328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</row>
    <row r="121" spans="1:48" s="67" customFormat="1" ht="15" customHeight="1">
      <c r="A121" s="432" t="s">
        <v>230</v>
      </c>
      <c r="B121" s="716" t="s">
        <v>160</v>
      </c>
      <c r="C121" s="717" t="s">
        <v>70</v>
      </c>
      <c r="D121" s="52" t="s">
        <v>20</v>
      </c>
      <c r="E121" s="53">
        <v>1.5</v>
      </c>
      <c r="F121" s="53">
        <v>0</v>
      </c>
      <c r="G121" s="53">
        <v>0</v>
      </c>
      <c r="H121" s="53">
        <v>0</v>
      </c>
      <c r="I121" s="53">
        <v>1.5</v>
      </c>
      <c r="J121" s="53">
        <v>0</v>
      </c>
      <c r="K121" s="53">
        <v>0</v>
      </c>
      <c r="L121" s="408" t="s">
        <v>189</v>
      </c>
      <c r="M121" s="303" t="s">
        <v>204</v>
      </c>
      <c r="N121" s="53">
        <v>1</v>
      </c>
      <c r="O121" s="54">
        <v>9</v>
      </c>
      <c r="P121" s="54"/>
      <c r="Q121" s="53">
        <v>0.9</v>
      </c>
      <c r="R121" s="53">
        <v>0.3</v>
      </c>
      <c r="S121" s="53">
        <v>0.3</v>
      </c>
      <c r="T121" s="53">
        <v>0.3</v>
      </c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</row>
    <row r="122" spans="1:48" s="67" customFormat="1" ht="15" customHeight="1">
      <c r="A122" s="433"/>
      <c r="B122" s="716"/>
      <c r="C122" s="717"/>
      <c r="D122" s="163" t="s">
        <v>247</v>
      </c>
      <c r="E122" s="171">
        <v>0</v>
      </c>
      <c r="F122" s="171">
        <v>0</v>
      </c>
      <c r="G122" s="171">
        <v>0</v>
      </c>
      <c r="H122" s="171">
        <v>0</v>
      </c>
      <c r="I122" s="171">
        <v>0</v>
      </c>
      <c r="J122" s="171">
        <v>0</v>
      </c>
      <c r="K122" s="171">
        <v>0</v>
      </c>
      <c r="L122" s="408"/>
      <c r="M122" s="330"/>
      <c r="N122" s="170">
        <v>0</v>
      </c>
      <c r="O122" s="165">
        <v>0</v>
      </c>
      <c r="P122" s="170">
        <v>0</v>
      </c>
      <c r="Q122" s="170">
        <v>0</v>
      </c>
      <c r="R122" s="170">
        <v>0</v>
      </c>
      <c r="S122" s="170">
        <v>0</v>
      </c>
      <c r="T122" s="170">
        <v>0</v>
      </c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</row>
    <row r="123" spans="1:48" s="67" customFormat="1" ht="15" customHeight="1">
      <c r="A123" s="433"/>
      <c r="B123" s="716"/>
      <c r="C123" s="717"/>
      <c r="D123" s="331" t="s">
        <v>246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408"/>
      <c r="M123" s="330"/>
      <c r="N123" s="301">
        <v>0</v>
      </c>
      <c r="O123" s="283">
        <v>0</v>
      </c>
      <c r="P123" s="172"/>
      <c r="Q123" s="285">
        <v>0</v>
      </c>
      <c r="R123" s="326">
        <v>0</v>
      </c>
      <c r="S123" s="326">
        <v>0</v>
      </c>
      <c r="T123" s="326">
        <v>0</v>
      </c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</row>
    <row r="124" spans="1:48" s="67" customFormat="1" ht="15" customHeight="1">
      <c r="A124" s="433"/>
      <c r="B124" s="716"/>
      <c r="C124" s="717"/>
      <c r="D124" s="332"/>
      <c r="E124" s="284"/>
      <c r="F124" s="284"/>
      <c r="G124" s="284"/>
      <c r="H124" s="284"/>
      <c r="I124" s="284"/>
      <c r="J124" s="284"/>
      <c r="K124" s="284"/>
      <c r="L124" s="408"/>
      <c r="M124" s="330"/>
      <c r="N124" s="329"/>
      <c r="O124" s="278"/>
      <c r="P124" s="172"/>
      <c r="Q124" s="286"/>
      <c r="R124" s="327"/>
      <c r="S124" s="327"/>
      <c r="T124" s="32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</row>
    <row r="125" spans="1:48" s="67" customFormat="1" ht="15" customHeight="1">
      <c r="A125" s="433"/>
      <c r="B125" s="716"/>
      <c r="C125" s="717"/>
      <c r="D125" s="332"/>
      <c r="E125" s="284"/>
      <c r="F125" s="284"/>
      <c r="G125" s="284"/>
      <c r="H125" s="284"/>
      <c r="I125" s="284"/>
      <c r="J125" s="284"/>
      <c r="K125" s="284"/>
      <c r="L125" s="408"/>
      <c r="M125" s="330"/>
      <c r="N125" s="329"/>
      <c r="O125" s="278"/>
      <c r="P125" s="172"/>
      <c r="Q125" s="286"/>
      <c r="R125" s="327"/>
      <c r="S125" s="327"/>
      <c r="T125" s="32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</row>
    <row r="126" spans="1:48" s="67" customFormat="1" ht="60" customHeight="1">
      <c r="A126" s="434"/>
      <c r="B126" s="716"/>
      <c r="C126" s="717"/>
      <c r="D126" s="333"/>
      <c r="E126" s="282"/>
      <c r="F126" s="282"/>
      <c r="G126" s="282"/>
      <c r="H126" s="282"/>
      <c r="I126" s="282"/>
      <c r="J126" s="282"/>
      <c r="K126" s="282"/>
      <c r="L126" s="408"/>
      <c r="M126" s="304"/>
      <c r="N126" s="302"/>
      <c r="O126" s="279"/>
      <c r="P126" s="172"/>
      <c r="Q126" s="287"/>
      <c r="R126" s="328"/>
      <c r="S126" s="328"/>
      <c r="T126" s="328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</row>
    <row r="127" spans="1:48" s="67" customFormat="1" ht="15" customHeight="1">
      <c r="A127" s="432" t="s">
        <v>209</v>
      </c>
      <c r="B127" s="442" t="s">
        <v>222</v>
      </c>
      <c r="C127" s="443"/>
      <c r="D127" s="58" t="s">
        <v>20</v>
      </c>
      <c r="E127" s="59">
        <f>E133+E139+E145+E151</f>
        <v>104.19999999999999</v>
      </c>
      <c r="F127" s="59">
        <f aca="true" t="shared" si="51" ref="F127:K127">F133+F139+F145+F151</f>
        <v>99.19999999999999</v>
      </c>
      <c r="G127" s="59">
        <f t="shared" si="51"/>
        <v>0</v>
      </c>
      <c r="H127" s="59">
        <f t="shared" si="51"/>
        <v>5</v>
      </c>
      <c r="I127" s="59">
        <f t="shared" si="51"/>
        <v>0</v>
      </c>
      <c r="J127" s="59">
        <f t="shared" si="51"/>
        <v>0</v>
      </c>
      <c r="K127" s="59">
        <f t="shared" si="51"/>
        <v>0</v>
      </c>
      <c r="L127" s="409"/>
      <c r="M127" s="409"/>
      <c r="N127" s="420"/>
      <c r="O127" s="150">
        <f aca="true" t="shared" si="52" ref="O127:T128">O133+O139+O145+O151</f>
        <v>59</v>
      </c>
      <c r="P127" s="150">
        <f t="shared" si="52"/>
        <v>0</v>
      </c>
      <c r="Q127" s="151">
        <f t="shared" si="52"/>
        <v>2.1</v>
      </c>
      <c r="R127" s="151">
        <f t="shared" si="52"/>
        <v>0</v>
      </c>
      <c r="S127" s="151">
        <f t="shared" si="52"/>
        <v>1.2</v>
      </c>
      <c r="T127" s="151">
        <f t="shared" si="52"/>
        <v>0.9000000000000001</v>
      </c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</row>
    <row r="128" spans="1:48" s="67" customFormat="1" ht="15" customHeight="1">
      <c r="A128" s="433"/>
      <c r="B128" s="444"/>
      <c r="C128" s="445"/>
      <c r="D128" s="163" t="s">
        <v>247</v>
      </c>
      <c r="E128" s="174">
        <v>0</v>
      </c>
      <c r="F128" s="174">
        <v>0</v>
      </c>
      <c r="G128" s="174">
        <v>0</v>
      </c>
      <c r="H128" s="174">
        <v>0</v>
      </c>
      <c r="I128" s="174">
        <v>0</v>
      </c>
      <c r="J128" s="174">
        <v>0</v>
      </c>
      <c r="K128" s="174">
        <v>0</v>
      </c>
      <c r="L128" s="410"/>
      <c r="M128" s="410"/>
      <c r="N128" s="421"/>
      <c r="O128" s="219">
        <f t="shared" si="52"/>
        <v>0</v>
      </c>
      <c r="P128" s="219">
        <f t="shared" si="52"/>
        <v>0</v>
      </c>
      <c r="Q128" s="219">
        <f t="shared" si="52"/>
        <v>0</v>
      </c>
      <c r="R128" s="219">
        <f t="shared" si="52"/>
        <v>0</v>
      </c>
      <c r="S128" s="219">
        <f t="shared" si="52"/>
        <v>0</v>
      </c>
      <c r="T128" s="219">
        <f t="shared" si="52"/>
        <v>0</v>
      </c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</row>
    <row r="129" spans="1:48" s="67" customFormat="1" ht="14.25" customHeight="1">
      <c r="A129" s="433"/>
      <c r="B129" s="444"/>
      <c r="C129" s="445"/>
      <c r="D129" s="331" t="s">
        <v>246</v>
      </c>
      <c r="E129" s="318">
        <v>0</v>
      </c>
      <c r="F129" s="318">
        <v>0</v>
      </c>
      <c r="G129" s="318">
        <v>0</v>
      </c>
      <c r="H129" s="318">
        <v>0</v>
      </c>
      <c r="I129" s="318">
        <v>0</v>
      </c>
      <c r="J129" s="318">
        <v>0</v>
      </c>
      <c r="K129" s="318">
        <v>0</v>
      </c>
      <c r="L129" s="410"/>
      <c r="M129" s="410"/>
      <c r="N129" s="421"/>
      <c r="O129" s="318">
        <v>0</v>
      </c>
      <c r="P129" s="318"/>
      <c r="Q129" s="318">
        <v>0</v>
      </c>
      <c r="R129" s="318">
        <v>0</v>
      </c>
      <c r="S129" s="318">
        <v>0</v>
      </c>
      <c r="T129" s="318">
        <v>0</v>
      </c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</row>
    <row r="130" spans="1:48" s="67" customFormat="1" ht="5.25" customHeight="1" hidden="1">
      <c r="A130" s="433"/>
      <c r="B130" s="444"/>
      <c r="C130" s="445"/>
      <c r="D130" s="332"/>
      <c r="E130" s="319"/>
      <c r="F130" s="319"/>
      <c r="G130" s="319"/>
      <c r="H130" s="319"/>
      <c r="I130" s="319"/>
      <c r="J130" s="319"/>
      <c r="K130" s="319"/>
      <c r="L130" s="410"/>
      <c r="M130" s="410"/>
      <c r="N130" s="421"/>
      <c r="O130" s="319"/>
      <c r="P130" s="319"/>
      <c r="Q130" s="319"/>
      <c r="R130" s="319"/>
      <c r="S130" s="319"/>
      <c r="T130" s="319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</row>
    <row r="131" spans="1:48" s="67" customFormat="1" ht="10.5" customHeight="1" hidden="1">
      <c r="A131" s="433"/>
      <c r="B131" s="444"/>
      <c r="C131" s="445"/>
      <c r="D131" s="332"/>
      <c r="E131" s="319"/>
      <c r="F131" s="319"/>
      <c r="G131" s="319"/>
      <c r="H131" s="319"/>
      <c r="I131" s="319"/>
      <c r="J131" s="319"/>
      <c r="K131" s="319"/>
      <c r="L131" s="410"/>
      <c r="M131" s="410"/>
      <c r="N131" s="421"/>
      <c r="O131" s="319"/>
      <c r="P131" s="319"/>
      <c r="Q131" s="319"/>
      <c r="R131" s="319"/>
      <c r="S131" s="319"/>
      <c r="T131" s="319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</row>
    <row r="132" spans="1:48" s="67" customFormat="1" ht="15.75" hidden="1">
      <c r="A132" s="434"/>
      <c r="B132" s="446"/>
      <c r="C132" s="447"/>
      <c r="D132" s="333"/>
      <c r="E132" s="320"/>
      <c r="F132" s="320"/>
      <c r="G132" s="320"/>
      <c r="H132" s="320"/>
      <c r="I132" s="320"/>
      <c r="J132" s="320"/>
      <c r="K132" s="320"/>
      <c r="L132" s="411"/>
      <c r="M132" s="411"/>
      <c r="N132" s="422"/>
      <c r="O132" s="320"/>
      <c r="P132" s="320"/>
      <c r="Q132" s="320"/>
      <c r="R132" s="320"/>
      <c r="S132" s="320"/>
      <c r="T132" s="320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</row>
    <row r="133" spans="1:48" s="67" customFormat="1" ht="15.75">
      <c r="A133" s="432" t="s">
        <v>132</v>
      </c>
      <c r="B133" s="666" t="s">
        <v>123</v>
      </c>
      <c r="C133" s="456" t="s">
        <v>131</v>
      </c>
      <c r="D133" s="76" t="s">
        <v>22</v>
      </c>
      <c r="E133" s="53">
        <v>92.3</v>
      </c>
      <c r="F133" s="53">
        <v>87.3</v>
      </c>
      <c r="G133" s="53">
        <v>0</v>
      </c>
      <c r="H133" s="54">
        <v>5</v>
      </c>
      <c r="I133" s="54">
        <v>0</v>
      </c>
      <c r="J133" s="54">
        <v>0</v>
      </c>
      <c r="K133" s="54">
        <v>0</v>
      </c>
      <c r="L133" s="409" t="s">
        <v>190</v>
      </c>
      <c r="M133" s="457" t="s">
        <v>167</v>
      </c>
      <c r="N133" s="370"/>
      <c r="O133" s="54">
        <v>30</v>
      </c>
      <c r="P133" s="54"/>
      <c r="Q133" s="53">
        <v>0.9</v>
      </c>
      <c r="R133" s="54">
        <v>0</v>
      </c>
      <c r="S133" s="53">
        <v>0.5</v>
      </c>
      <c r="T133" s="53">
        <v>0.4</v>
      </c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</row>
    <row r="134" spans="1:48" s="67" customFormat="1" ht="15.75">
      <c r="A134" s="433"/>
      <c r="B134" s="667"/>
      <c r="C134" s="456"/>
      <c r="D134" s="163" t="s">
        <v>247</v>
      </c>
      <c r="E134" s="171">
        <v>0</v>
      </c>
      <c r="F134" s="171">
        <v>0</v>
      </c>
      <c r="G134" s="171">
        <v>0</v>
      </c>
      <c r="H134" s="171">
        <v>0</v>
      </c>
      <c r="I134" s="171">
        <v>0</v>
      </c>
      <c r="J134" s="171">
        <v>0</v>
      </c>
      <c r="K134" s="171">
        <v>0</v>
      </c>
      <c r="L134" s="410"/>
      <c r="M134" s="458"/>
      <c r="N134" s="371"/>
      <c r="O134" s="166">
        <v>0</v>
      </c>
      <c r="P134" s="166">
        <v>0</v>
      </c>
      <c r="Q134" s="166">
        <v>0</v>
      </c>
      <c r="R134" s="166">
        <v>0</v>
      </c>
      <c r="S134" s="166">
        <v>0</v>
      </c>
      <c r="T134" s="166">
        <v>0</v>
      </c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</row>
    <row r="135" spans="1:48" s="67" customFormat="1" ht="15.75">
      <c r="A135" s="433"/>
      <c r="B135" s="667"/>
      <c r="C135" s="456"/>
      <c r="D135" s="331" t="s">
        <v>246</v>
      </c>
      <c r="E135" s="288">
        <v>0</v>
      </c>
      <c r="F135" s="295">
        <v>0</v>
      </c>
      <c r="G135" s="318">
        <v>0</v>
      </c>
      <c r="H135" s="318">
        <v>0</v>
      </c>
      <c r="I135" s="318">
        <v>0</v>
      </c>
      <c r="J135" s="318">
        <v>0</v>
      </c>
      <c r="K135" s="318">
        <v>0</v>
      </c>
      <c r="L135" s="410"/>
      <c r="M135" s="458"/>
      <c r="N135" s="371"/>
      <c r="O135" s="283">
        <v>0</v>
      </c>
      <c r="P135" s="283">
        <v>1</v>
      </c>
      <c r="Q135" s="283">
        <v>0</v>
      </c>
      <c r="R135" s="283">
        <v>0</v>
      </c>
      <c r="S135" s="283">
        <v>0</v>
      </c>
      <c r="T135" s="283">
        <v>0</v>
      </c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</row>
    <row r="136" spans="1:48" s="67" customFormat="1" ht="15.75">
      <c r="A136" s="433"/>
      <c r="B136" s="667"/>
      <c r="C136" s="456"/>
      <c r="D136" s="332"/>
      <c r="E136" s="284"/>
      <c r="F136" s="296"/>
      <c r="G136" s="319"/>
      <c r="H136" s="319"/>
      <c r="I136" s="319"/>
      <c r="J136" s="319"/>
      <c r="K136" s="319"/>
      <c r="L136" s="410"/>
      <c r="M136" s="458"/>
      <c r="N136" s="371"/>
      <c r="O136" s="278"/>
      <c r="P136" s="278"/>
      <c r="Q136" s="278"/>
      <c r="R136" s="278"/>
      <c r="S136" s="278"/>
      <c r="T136" s="278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</row>
    <row r="137" spans="1:48" s="67" customFormat="1" ht="17.25" customHeight="1">
      <c r="A137" s="433"/>
      <c r="B137" s="667"/>
      <c r="C137" s="456"/>
      <c r="D137" s="332"/>
      <c r="E137" s="284"/>
      <c r="F137" s="296"/>
      <c r="G137" s="319"/>
      <c r="H137" s="319"/>
      <c r="I137" s="319"/>
      <c r="J137" s="319"/>
      <c r="K137" s="319"/>
      <c r="L137" s="410"/>
      <c r="M137" s="458"/>
      <c r="N137" s="371"/>
      <c r="O137" s="278"/>
      <c r="P137" s="278"/>
      <c r="Q137" s="278"/>
      <c r="R137" s="278"/>
      <c r="S137" s="278"/>
      <c r="T137" s="278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1:48" s="67" customFormat="1" ht="15" customHeight="1" hidden="1">
      <c r="A138" s="434"/>
      <c r="B138" s="668"/>
      <c r="C138" s="456"/>
      <c r="D138" s="333"/>
      <c r="E138" s="282"/>
      <c r="F138" s="297"/>
      <c r="G138" s="320"/>
      <c r="H138" s="320"/>
      <c r="I138" s="320"/>
      <c r="J138" s="320"/>
      <c r="K138" s="320"/>
      <c r="L138" s="411"/>
      <c r="M138" s="458"/>
      <c r="N138" s="372"/>
      <c r="O138" s="279"/>
      <c r="P138" s="279"/>
      <c r="Q138" s="279"/>
      <c r="R138" s="279"/>
      <c r="S138" s="279"/>
      <c r="T138" s="279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1:48" s="67" customFormat="1" ht="15" customHeight="1">
      <c r="A139" s="432" t="s">
        <v>133</v>
      </c>
      <c r="B139" s="581" t="s">
        <v>245</v>
      </c>
      <c r="C139" s="439" t="s">
        <v>188</v>
      </c>
      <c r="D139" s="52" t="s">
        <v>20</v>
      </c>
      <c r="E139" s="24">
        <v>3.1</v>
      </c>
      <c r="F139" s="24">
        <v>3.1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408" t="s">
        <v>187</v>
      </c>
      <c r="M139" s="408" t="s">
        <v>207</v>
      </c>
      <c r="N139" s="549"/>
      <c r="O139" s="69">
        <v>8</v>
      </c>
      <c r="P139" s="69"/>
      <c r="Q139" s="25">
        <v>0.6</v>
      </c>
      <c r="R139" s="25">
        <v>0</v>
      </c>
      <c r="S139" s="25">
        <v>0.4</v>
      </c>
      <c r="T139" s="25">
        <v>0.2</v>
      </c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</row>
    <row r="140" spans="1:48" s="67" customFormat="1" ht="15" customHeight="1">
      <c r="A140" s="433"/>
      <c r="B140" s="582"/>
      <c r="C140" s="440"/>
      <c r="D140" s="163" t="s">
        <v>247</v>
      </c>
      <c r="E140" s="164">
        <v>0</v>
      </c>
      <c r="F140" s="164">
        <v>0</v>
      </c>
      <c r="G140" s="164">
        <v>0</v>
      </c>
      <c r="H140" s="164">
        <v>0</v>
      </c>
      <c r="I140" s="164">
        <v>0</v>
      </c>
      <c r="J140" s="164">
        <v>0</v>
      </c>
      <c r="K140" s="164">
        <v>0</v>
      </c>
      <c r="L140" s="408"/>
      <c r="M140" s="408"/>
      <c r="N140" s="550"/>
      <c r="O140" s="166">
        <v>0</v>
      </c>
      <c r="P140" s="166">
        <v>0</v>
      </c>
      <c r="Q140" s="166">
        <v>0</v>
      </c>
      <c r="R140" s="166">
        <v>0</v>
      </c>
      <c r="S140" s="166">
        <v>0</v>
      </c>
      <c r="T140" s="166">
        <v>0</v>
      </c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</row>
    <row r="141" spans="1:48" s="67" customFormat="1" ht="15" customHeight="1">
      <c r="A141" s="433"/>
      <c r="B141" s="582"/>
      <c r="C141" s="440"/>
      <c r="D141" s="331" t="s">
        <v>246</v>
      </c>
      <c r="E141" s="663">
        <v>0</v>
      </c>
      <c r="F141" s="663">
        <v>0</v>
      </c>
      <c r="G141" s="663">
        <v>0</v>
      </c>
      <c r="H141" s="663">
        <v>0</v>
      </c>
      <c r="I141" s="663">
        <v>0</v>
      </c>
      <c r="J141" s="663">
        <v>0</v>
      </c>
      <c r="K141" s="663">
        <v>0</v>
      </c>
      <c r="L141" s="408"/>
      <c r="M141" s="408"/>
      <c r="N141" s="550"/>
      <c r="O141" s="283">
        <v>0</v>
      </c>
      <c r="P141" s="283"/>
      <c r="Q141" s="283">
        <v>0</v>
      </c>
      <c r="R141" s="283">
        <v>0</v>
      </c>
      <c r="S141" s="283">
        <v>0</v>
      </c>
      <c r="T141" s="283">
        <v>0</v>
      </c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</row>
    <row r="142" spans="1:48" s="67" customFormat="1" ht="15" customHeight="1">
      <c r="A142" s="433"/>
      <c r="B142" s="582"/>
      <c r="C142" s="440"/>
      <c r="D142" s="332"/>
      <c r="E142" s="664"/>
      <c r="F142" s="664"/>
      <c r="G142" s="664"/>
      <c r="H142" s="664"/>
      <c r="I142" s="664"/>
      <c r="J142" s="664"/>
      <c r="K142" s="664"/>
      <c r="L142" s="408"/>
      <c r="M142" s="408"/>
      <c r="N142" s="550"/>
      <c r="O142" s="278"/>
      <c r="P142" s="278"/>
      <c r="Q142" s="278"/>
      <c r="R142" s="278"/>
      <c r="S142" s="278"/>
      <c r="T142" s="278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</row>
    <row r="143" spans="1:48" s="67" customFormat="1" ht="33.75" customHeight="1">
      <c r="A143" s="433"/>
      <c r="B143" s="582"/>
      <c r="C143" s="440"/>
      <c r="D143" s="332"/>
      <c r="E143" s="664"/>
      <c r="F143" s="664"/>
      <c r="G143" s="664"/>
      <c r="H143" s="664"/>
      <c r="I143" s="664"/>
      <c r="J143" s="664"/>
      <c r="K143" s="664"/>
      <c r="L143" s="408"/>
      <c r="M143" s="408"/>
      <c r="N143" s="550"/>
      <c r="O143" s="278"/>
      <c r="P143" s="278"/>
      <c r="Q143" s="278"/>
      <c r="R143" s="278"/>
      <c r="S143" s="278"/>
      <c r="T143" s="278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</row>
    <row r="144" spans="1:48" s="67" customFormat="1" ht="29.25" customHeight="1">
      <c r="A144" s="434"/>
      <c r="B144" s="583"/>
      <c r="C144" s="441"/>
      <c r="D144" s="333"/>
      <c r="E144" s="665"/>
      <c r="F144" s="665"/>
      <c r="G144" s="665"/>
      <c r="H144" s="665"/>
      <c r="I144" s="665"/>
      <c r="J144" s="665"/>
      <c r="K144" s="665"/>
      <c r="L144" s="408"/>
      <c r="M144" s="408"/>
      <c r="N144" s="551"/>
      <c r="O144" s="279"/>
      <c r="P144" s="279"/>
      <c r="Q144" s="279"/>
      <c r="R144" s="279"/>
      <c r="S144" s="279"/>
      <c r="T144" s="279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</row>
    <row r="145" spans="1:48" s="67" customFormat="1" ht="22.5" customHeight="1">
      <c r="A145" s="432" t="s">
        <v>134</v>
      </c>
      <c r="B145" s="581" t="s">
        <v>206</v>
      </c>
      <c r="C145" s="439" t="s">
        <v>188</v>
      </c>
      <c r="D145" s="52" t="s">
        <v>20</v>
      </c>
      <c r="E145" s="24">
        <v>1.2</v>
      </c>
      <c r="F145" s="142">
        <v>1.2</v>
      </c>
      <c r="G145" s="142">
        <v>0</v>
      </c>
      <c r="H145" s="142">
        <v>0</v>
      </c>
      <c r="I145" s="142">
        <v>0</v>
      </c>
      <c r="J145" s="142">
        <v>0</v>
      </c>
      <c r="K145" s="142">
        <v>0</v>
      </c>
      <c r="L145" s="408" t="s">
        <v>187</v>
      </c>
      <c r="M145" s="408" t="s">
        <v>236</v>
      </c>
      <c r="N145" s="549"/>
      <c r="O145" s="69">
        <v>4</v>
      </c>
      <c r="P145" s="69"/>
      <c r="Q145" s="25">
        <v>0.2</v>
      </c>
      <c r="R145" s="25">
        <v>0</v>
      </c>
      <c r="S145" s="25">
        <v>0.1</v>
      </c>
      <c r="T145" s="25">
        <v>0.1</v>
      </c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</row>
    <row r="146" spans="1:48" s="67" customFormat="1" ht="36.75" customHeight="1">
      <c r="A146" s="433"/>
      <c r="B146" s="582"/>
      <c r="C146" s="440"/>
      <c r="D146" s="163" t="s">
        <v>247</v>
      </c>
      <c r="E146" s="164">
        <v>0</v>
      </c>
      <c r="F146" s="164">
        <v>0</v>
      </c>
      <c r="G146" s="164">
        <v>0</v>
      </c>
      <c r="H146" s="164">
        <v>0</v>
      </c>
      <c r="I146" s="164">
        <v>0</v>
      </c>
      <c r="J146" s="164">
        <v>0</v>
      </c>
      <c r="K146" s="164">
        <v>0</v>
      </c>
      <c r="L146" s="408"/>
      <c r="M146" s="408"/>
      <c r="N146" s="550"/>
      <c r="O146" s="166">
        <v>0</v>
      </c>
      <c r="P146" s="166">
        <v>0</v>
      </c>
      <c r="Q146" s="166">
        <v>0</v>
      </c>
      <c r="R146" s="166">
        <v>0</v>
      </c>
      <c r="S146" s="166">
        <v>0</v>
      </c>
      <c r="T146" s="166">
        <v>0</v>
      </c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</row>
    <row r="147" spans="1:48" s="67" customFormat="1" ht="15" customHeight="1">
      <c r="A147" s="433"/>
      <c r="B147" s="582"/>
      <c r="C147" s="440"/>
      <c r="D147" s="331" t="s">
        <v>246</v>
      </c>
      <c r="E147" s="453">
        <v>0</v>
      </c>
      <c r="F147" s="360">
        <v>0</v>
      </c>
      <c r="G147" s="360">
        <v>0</v>
      </c>
      <c r="H147" s="360">
        <v>0</v>
      </c>
      <c r="I147" s="360">
        <v>0</v>
      </c>
      <c r="J147" s="360">
        <v>0</v>
      </c>
      <c r="K147" s="459">
        <v>0</v>
      </c>
      <c r="L147" s="408"/>
      <c r="M147" s="408"/>
      <c r="N147" s="550"/>
      <c r="O147" s="283">
        <v>0</v>
      </c>
      <c r="P147" s="161"/>
      <c r="Q147" s="280">
        <v>0</v>
      </c>
      <c r="R147" s="326">
        <v>0</v>
      </c>
      <c r="S147" s="326">
        <v>0</v>
      </c>
      <c r="T147" s="326">
        <v>0</v>
      </c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</row>
    <row r="148" spans="1:48" s="67" customFormat="1" ht="15" customHeight="1">
      <c r="A148" s="433"/>
      <c r="B148" s="582"/>
      <c r="C148" s="440"/>
      <c r="D148" s="332"/>
      <c r="E148" s="454"/>
      <c r="F148" s="361"/>
      <c r="G148" s="361"/>
      <c r="H148" s="361"/>
      <c r="I148" s="361"/>
      <c r="J148" s="361"/>
      <c r="K148" s="460"/>
      <c r="L148" s="408"/>
      <c r="M148" s="408"/>
      <c r="N148" s="550"/>
      <c r="O148" s="278"/>
      <c r="P148" s="161"/>
      <c r="Q148" s="281"/>
      <c r="R148" s="327"/>
      <c r="S148" s="327"/>
      <c r="T148" s="32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</row>
    <row r="149" spans="1:48" s="67" customFormat="1" ht="15" customHeight="1">
      <c r="A149" s="433"/>
      <c r="B149" s="582"/>
      <c r="C149" s="440"/>
      <c r="D149" s="332"/>
      <c r="E149" s="454"/>
      <c r="F149" s="361"/>
      <c r="G149" s="361"/>
      <c r="H149" s="361"/>
      <c r="I149" s="361"/>
      <c r="J149" s="361"/>
      <c r="K149" s="460"/>
      <c r="L149" s="408"/>
      <c r="M149" s="408"/>
      <c r="N149" s="550"/>
      <c r="O149" s="278"/>
      <c r="P149" s="161"/>
      <c r="Q149" s="281"/>
      <c r="R149" s="327"/>
      <c r="S149" s="327"/>
      <c r="T149" s="32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</row>
    <row r="150" spans="1:48" s="67" customFormat="1" ht="53.25" customHeight="1">
      <c r="A150" s="434"/>
      <c r="B150" s="583"/>
      <c r="C150" s="441"/>
      <c r="D150" s="333"/>
      <c r="E150" s="455"/>
      <c r="F150" s="362"/>
      <c r="G150" s="362"/>
      <c r="H150" s="362"/>
      <c r="I150" s="362"/>
      <c r="J150" s="362"/>
      <c r="K150" s="461"/>
      <c r="L150" s="408"/>
      <c r="M150" s="408"/>
      <c r="N150" s="551"/>
      <c r="O150" s="279"/>
      <c r="P150" s="161"/>
      <c r="Q150" s="277"/>
      <c r="R150" s="328"/>
      <c r="S150" s="328"/>
      <c r="T150" s="328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</row>
    <row r="151" spans="1:48" s="67" customFormat="1" ht="15" customHeight="1">
      <c r="A151" s="432" t="s">
        <v>211</v>
      </c>
      <c r="B151" s="716" t="s">
        <v>206</v>
      </c>
      <c r="C151" s="717" t="s">
        <v>188</v>
      </c>
      <c r="D151" s="52" t="s">
        <v>20</v>
      </c>
      <c r="E151" s="53">
        <v>7.6</v>
      </c>
      <c r="F151" s="53">
        <v>7.6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408" t="s">
        <v>189</v>
      </c>
      <c r="M151" s="303" t="s">
        <v>235</v>
      </c>
      <c r="N151" s="552"/>
      <c r="O151" s="54">
        <v>17</v>
      </c>
      <c r="P151" s="54"/>
      <c r="Q151" s="53">
        <v>0.4</v>
      </c>
      <c r="R151" s="53">
        <v>0</v>
      </c>
      <c r="S151" s="53">
        <v>0.2</v>
      </c>
      <c r="T151" s="53">
        <v>0.2</v>
      </c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</row>
    <row r="152" spans="1:48" s="67" customFormat="1" ht="15" customHeight="1">
      <c r="A152" s="433"/>
      <c r="B152" s="716"/>
      <c r="C152" s="717"/>
      <c r="D152" s="163" t="s">
        <v>247</v>
      </c>
      <c r="E152" s="171">
        <v>0</v>
      </c>
      <c r="F152" s="171">
        <v>0</v>
      </c>
      <c r="G152" s="171">
        <v>0</v>
      </c>
      <c r="H152" s="171">
        <v>0</v>
      </c>
      <c r="I152" s="171">
        <v>0</v>
      </c>
      <c r="J152" s="171">
        <v>0</v>
      </c>
      <c r="K152" s="171">
        <v>0</v>
      </c>
      <c r="L152" s="408"/>
      <c r="M152" s="330"/>
      <c r="N152" s="553"/>
      <c r="O152" s="166">
        <v>0</v>
      </c>
      <c r="P152" s="166">
        <v>0</v>
      </c>
      <c r="Q152" s="166">
        <v>0</v>
      </c>
      <c r="R152" s="166">
        <v>0</v>
      </c>
      <c r="S152" s="166">
        <v>0</v>
      </c>
      <c r="T152" s="166">
        <v>0</v>
      </c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</row>
    <row r="153" spans="1:48" s="67" customFormat="1" ht="15" customHeight="1">
      <c r="A153" s="433"/>
      <c r="B153" s="716"/>
      <c r="C153" s="717"/>
      <c r="D153" s="331" t="s">
        <v>246</v>
      </c>
      <c r="E153" s="288">
        <v>0</v>
      </c>
      <c r="F153" s="288">
        <v>0</v>
      </c>
      <c r="G153" s="318">
        <v>0</v>
      </c>
      <c r="H153" s="318">
        <v>0</v>
      </c>
      <c r="I153" s="318">
        <v>0</v>
      </c>
      <c r="J153" s="318">
        <v>0</v>
      </c>
      <c r="K153" s="318">
        <v>0</v>
      </c>
      <c r="L153" s="408"/>
      <c r="M153" s="330"/>
      <c r="N153" s="553"/>
      <c r="O153" s="283">
        <v>0</v>
      </c>
      <c r="P153" s="283"/>
      <c r="Q153" s="283">
        <v>0</v>
      </c>
      <c r="R153" s="283">
        <v>0</v>
      </c>
      <c r="S153" s="283">
        <v>0</v>
      </c>
      <c r="T153" s="283">
        <v>0</v>
      </c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</row>
    <row r="154" spans="1:48" s="67" customFormat="1" ht="15.75">
      <c r="A154" s="433"/>
      <c r="B154" s="716"/>
      <c r="C154" s="717"/>
      <c r="D154" s="332"/>
      <c r="E154" s="284"/>
      <c r="F154" s="284"/>
      <c r="G154" s="319"/>
      <c r="H154" s="319"/>
      <c r="I154" s="319"/>
      <c r="J154" s="319"/>
      <c r="K154" s="319"/>
      <c r="L154" s="408"/>
      <c r="M154" s="330"/>
      <c r="N154" s="553"/>
      <c r="O154" s="278"/>
      <c r="P154" s="278"/>
      <c r="Q154" s="278"/>
      <c r="R154" s="278"/>
      <c r="S154" s="278"/>
      <c r="T154" s="278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</row>
    <row r="155" spans="1:48" s="67" customFormat="1" ht="15.75">
      <c r="A155" s="433"/>
      <c r="B155" s="716"/>
      <c r="C155" s="717"/>
      <c r="D155" s="332"/>
      <c r="E155" s="284"/>
      <c r="F155" s="284"/>
      <c r="G155" s="319"/>
      <c r="H155" s="319"/>
      <c r="I155" s="319"/>
      <c r="J155" s="319"/>
      <c r="K155" s="319"/>
      <c r="L155" s="408"/>
      <c r="M155" s="330"/>
      <c r="N155" s="553"/>
      <c r="O155" s="278"/>
      <c r="P155" s="278"/>
      <c r="Q155" s="278"/>
      <c r="R155" s="278"/>
      <c r="S155" s="278"/>
      <c r="T155" s="278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</row>
    <row r="156" spans="1:48" s="67" customFormat="1" ht="19.5" customHeight="1">
      <c r="A156" s="434"/>
      <c r="B156" s="716"/>
      <c r="C156" s="717"/>
      <c r="D156" s="333"/>
      <c r="E156" s="282"/>
      <c r="F156" s="282"/>
      <c r="G156" s="320"/>
      <c r="H156" s="320"/>
      <c r="I156" s="320"/>
      <c r="J156" s="320"/>
      <c r="K156" s="320"/>
      <c r="L156" s="408"/>
      <c r="M156" s="304"/>
      <c r="N156" s="554"/>
      <c r="O156" s="279"/>
      <c r="P156" s="279"/>
      <c r="Q156" s="279"/>
      <c r="R156" s="279"/>
      <c r="S156" s="279"/>
      <c r="T156" s="279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</row>
    <row r="157" spans="1:48" s="67" customFormat="1" ht="15.75">
      <c r="A157" s="435" t="s">
        <v>240</v>
      </c>
      <c r="B157" s="424"/>
      <c r="C157" s="425"/>
      <c r="D157" s="58" t="s">
        <v>20</v>
      </c>
      <c r="E157" s="59">
        <f>E164+E182</f>
        <v>98</v>
      </c>
      <c r="F157" s="59">
        <f aca="true" t="shared" si="53" ref="F157:K157">F164+F182</f>
        <v>14.3</v>
      </c>
      <c r="G157" s="59">
        <f t="shared" si="53"/>
        <v>0</v>
      </c>
      <c r="H157" s="59">
        <f t="shared" si="53"/>
        <v>0.7</v>
      </c>
      <c r="I157" s="59">
        <f t="shared" si="53"/>
        <v>54</v>
      </c>
      <c r="J157" s="59">
        <f t="shared" si="53"/>
        <v>29</v>
      </c>
      <c r="K157" s="59">
        <f t="shared" si="53"/>
        <v>0</v>
      </c>
      <c r="L157" s="420"/>
      <c r="M157" s="420"/>
      <c r="N157" s="251">
        <f>N164+N182</f>
        <v>33.2</v>
      </c>
      <c r="O157" s="218">
        <f aca="true" t="shared" si="54" ref="O157:T157">O164+O182</f>
        <v>352</v>
      </c>
      <c r="P157" s="251">
        <f t="shared" si="54"/>
        <v>0</v>
      </c>
      <c r="Q157" s="251">
        <f t="shared" si="54"/>
        <v>12.2</v>
      </c>
      <c r="R157" s="251">
        <f t="shared" si="54"/>
        <v>6.6</v>
      </c>
      <c r="S157" s="251">
        <f t="shared" si="54"/>
        <v>2.9</v>
      </c>
      <c r="T157" s="251">
        <f t="shared" si="54"/>
        <v>2.8</v>
      </c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</row>
    <row r="158" spans="1:48" s="67" customFormat="1" ht="15.75">
      <c r="A158" s="426"/>
      <c r="B158" s="427"/>
      <c r="C158" s="428"/>
      <c r="D158" s="163" t="s">
        <v>247</v>
      </c>
      <c r="E158" s="173">
        <f>E165+E183</f>
        <v>0</v>
      </c>
      <c r="F158" s="173">
        <f aca="true" t="shared" si="55" ref="F158:K158">F165+F183</f>
        <v>0</v>
      </c>
      <c r="G158" s="173">
        <f t="shared" si="55"/>
        <v>0</v>
      </c>
      <c r="H158" s="173">
        <f t="shared" si="55"/>
        <v>0</v>
      </c>
      <c r="I158" s="173">
        <f t="shared" si="55"/>
        <v>0</v>
      </c>
      <c r="J158" s="173">
        <f t="shared" si="55"/>
        <v>0</v>
      </c>
      <c r="K158" s="173">
        <f t="shared" si="55"/>
        <v>0</v>
      </c>
      <c r="L158" s="421"/>
      <c r="M158" s="421"/>
      <c r="N158" s="252">
        <f>N165+N183</f>
        <v>0</v>
      </c>
      <c r="O158" s="253">
        <f aca="true" t="shared" si="56" ref="O158:T158">O165+O183</f>
        <v>0</v>
      </c>
      <c r="P158" s="252">
        <f t="shared" si="56"/>
        <v>0</v>
      </c>
      <c r="Q158" s="252">
        <f t="shared" si="56"/>
        <v>0</v>
      </c>
      <c r="R158" s="252">
        <f t="shared" si="56"/>
        <v>0</v>
      </c>
      <c r="S158" s="252">
        <f t="shared" si="56"/>
        <v>0</v>
      </c>
      <c r="T158" s="252">
        <f t="shared" si="56"/>
        <v>0</v>
      </c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</row>
    <row r="159" spans="1:48" s="67" customFormat="1" ht="15.75">
      <c r="A159" s="426"/>
      <c r="B159" s="427"/>
      <c r="C159" s="428"/>
      <c r="D159" s="331" t="s">
        <v>246</v>
      </c>
      <c r="E159" s="335">
        <f>E166+E184</f>
        <v>0</v>
      </c>
      <c r="F159" s="335">
        <f aca="true" t="shared" si="57" ref="F159:K159">F166+F184</f>
        <v>0</v>
      </c>
      <c r="G159" s="335">
        <f t="shared" si="57"/>
        <v>0</v>
      </c>
      <c r="H159" s="335">
        <f t="shared" si="57"/>
        <v>0</v>
      </c>
      <c r="I159" s="335">
        <f t="shared" si="57"/>
        <v>0</v>
      </c>
      <c r="J159" s="335">
        <f t="shared" si="57"/>
        <v>0</v>
      </c>
      <c r="K159" s="335">
        <f t="shared" si="57"/>
        <v>0</v>
      </c>
      <c r="L159" s="421"/>
      <c r="M159" s="421"/>
      <c r="N159" s="318">
        <v>0</v>
      </c>
      <c r="O159" s="318">
        <v>0</v>
      </c>
      <c r="P159" s="318"/>
      <c r="Q159" s="318">
        <v>0</v>
      </c>
      <c r="R159" s="318">
        <v>0</v>
      </c>
      <c r="S159" s="318">
        <v>0</v>
      </c>
      <c r="T159" s="318">
        <v>0</v>
      </c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</row>
    <row r="160" spans="1:48" s="67" customFormat="1" ht="15.75" hidden="1">
      <c r="A160" s="426"/>
      <c r="B160" s="427"/>
      <c r="C160" s="428"/>
      <c r="D160" s="332"/>
      <c r="E160" s="336"/>
      <c r="F160" s="336"/>
      <c r="G160" s="336"/>
      <c r="H160" s="336"/>
      <c r="I160" s="336"/>
      <c r="J160" s="336"/>
      <c r="K160" s="336"/>
      <c r="L160" s="421"/>
      <c r="M160" s="421"/>
      <c r="N160" s="319"/>
      <c r="O160" s="319"/>
      <c r="P160" s="319"/>
      <c r="Q160" s="319"/>
      <c r="R160" s="319"/>
      <c r="S160" s="319"/>
      <c r="T160" s="319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</row>
    <row r="161" spans="1:48" s="67" customFormat="1" ht="15.75" hidden="1">
      <c r="A161" s="426"/>
      <c r="B161" s="427"/>
      <c r="C161" s="428"/>
      <c r="D161" s="332"/>
      <c r="E161" s="336"/>
      <c r="F161" s="336"/>
      <c r="G161" s="336"/>
      <c r="H161" s="336"/>
      <c r="I161" s="336"/>
      <c r="J161" s="336"/>
      <c r="K161" s="336"/>
      <c r="L161" s="421"/>
      <c r="M161" s="421"/>
      <c r="N161" s="319"/>
      <c r="O161" s="319"/>
      <c r="P161" s="319"/>
      <c r="Q161" s="319"/>
      <c r="R161" s="319"/>
      <c r="S161" s="319"/>
      <c r="T161" s="319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</row>
    <row r="162" spans="1:48" s="67" customFormat="1" ht="15.75" hidden="1">
      <c r="A162" s="429"/>
      <c r="B162" s="430"/>
      <c r="C162" s="431"/>
      <c r="D162" s="333"/>
      <c r="E162" s="337"/>
      <c r="F162" s="337"/>
      <c r="G162" s="337"/>
      <c r="H162" s="337"/>
      <c r="I162" s="337"/>
      <c r="J162" s="337"/>
      <c r="K162" s="337"/>
      <c r="L162" s="422"/>
      <c r="M162" s="422"/>
      <c r="N162" s="320"/>
      <c r="O162" s="320"/>
      <c r="P162" s="320"/>
      <c r="Q162" s="320"/>
      <c r="R162" s="320"/>
      <c r="S162" s="320"/>
      <c r="T162" s="320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</row>
    <row r="163" spans="1:48" s="67" customFormat="1" ht="15.75">
      <c r="A163" s="450" t="s">
        <v>238</v>
      </c>
      <c r="B163" s="451"/>
      <c r="C163" s="451"/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451"/>
      <c r="Q163" s="451"/>
      <c r="R163" s="451"/>
      <c r="S163" s="451"/>
      <c r="T163" s="452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</row>
    <row r="164" spans="1:48" s="67" customFormat="1" ht="15.75">
      <c r="A164" s="546" t="s">
        <v>212</v>
      </c>
      <c r="B164" s="442" t="s">
        <v>232</v>
      </c>
      <c r="C164" s="443"/>
      <c r="D164" s="58" t="s">
        <v>20</v>
      </c>
      <c r="E164" s="65">
        <f>E170+E176</f>
        <v>83</v>
      </c>
      <c r="F164" s="65">
        <f aca="true" t="shared" si="58" ref="F164:K164">F170+F176</f>
        <v>0</v>
      </c>
      <c r="G164" s="65">
        <f t="shared" si="58"/>
        <v>0</v>
      </c>
      <c r="H164" s="65">
        <f t="shared" si="58"/>
        <v>0</v>
      </c>
      <c r="I164" s="65">
        <f t="shared" si="58"/>
        <v>54</v>
      </c>
      <c r="J164" s="65">
        <f t="shared" si="58"/>
        <v>29</v>
      </c>
      <c r="K164" s="65">
        <f t="shared" si="58"/>
        <v>0</v>
      </c>
      <c r="L164" s="409"/>
      <c r="M164" s="409"/>
      <c r="N164" s="151">
        <f aca="true" t="shared" si="59" ref="N164:T165">N170+N176</f>
        <v>33.2</v>
      </c>
      <c r="O164" s="150">
        <f t="shared" si="59"/>
        <v>340</v>
      </c>
      <c r="P164" s="151">
        <f t="shared" si="59"/>
        <v>0</v>
      </c>
      <c r="Q164" s="151">
        <f t="shared" si="59"/>
        <v>11.899999999999999</v>
      </c>
      <c r="R164" s="151">
        <f t="shared" si="59"/>
        <v>6.6</v>
      </c>
      <c r="S164" s="151">
        <f t="shared" si="59"/>
        <v>2.8</v>
      </c>
      <c r="T164" s="151">
        <f t="shared" si="59"/>
        <v>2.5999999999999996</v>
      </c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</row>
    <row r="165" spans="1:48" s="67" customFormat="1" ht="15.75">
      <c r="A165" s="547"/>
      <c r="B165" s="444"/>
      <c r="C165" s="445"/>
      <c r="D165" s="163" t="s">
        <v>247</v>
      </c>
      <c r="E165" s="173">
        <f>E171+E177</f>
        <v>0</v>
      </c>
      <c r="F165" s="173">
        <f aca="true" t="shared" si="60" ref="F165:K165">F171+F177</f>
        <v>0</v>
      </c>
      <c r="G165" s="173">
        <f t="shared" si="60"/>
        <v>0</v>
      </c>
      <c r="H165" s="173">
        <f t="shared" si="60"/>
        <v>0</v>
      </c>
      <c r="I165" s="173">
        <f t="shared" si="60"/>
        <v>0</v>
      </c>
      <c r="J165" s="173">
        <f t="shared" si="60"/>
        <v>0</v>
      </c>
      <c r="K165" s="173">
        <f t="shared" si="60"/>
        <v>0</v>
      </c>
      <c r="L165" s="410"/>
      <c r="M165" s="410"/>
      <c r="N165" s="220">
        <f t="shared" si="59"/>
        <v>0</v>
      </c>
      <c r="O165" s="219">
        <f t="shared" si="59"/>
        <v>0</v>
      </c>
      <c r="P165" s="220">
        <f t="shared" si="59"/>
        <v>0</v>
      </c>
      <c r="Q165" s="220">
        <f t="shared" si="59"/>
        <v>0</v>
      </c>
      <c r="R165" s="220">
        <f t="shared" si="59"/>
        <v>0</v>
      </c>
      <c r="S165" s="220">
        <f t="shared" si="59"/>
        <v>0</v>
      </c>
      <c r="T165" s="220">
        <f t="shared" si="59"/>
        <v>0</v>
      </c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</row>
    <row r="166" spans="1:48" s="145" customFormat="1" ht="17.25" customHeight="1">
      <c r="A166" s="547"/>
      <c r="B166" s="444"/>
      <c r="C166" s="445"/>
      <c r="D166" s="331" t="s">
        <v>246</v>
      </c>
      <c r="E166" s="335">
        <v>0</v>
      </c>
      <c r="F166" s="318">
        <v>0</v>
      </c>
      <c r="G166" s="318">
        <v>0</v>
      </c>
      <c r="H166" s="318">
        <v>0</v>
      </c>
      <c r="I166" s="335">
        <v>0</v>
      </c>
      <c r="J166" s="335">
        <v>0</v>
      </c>
      <c r="K166" s="318">
        <v>0</v>
      </c>
      <c r="L166" s="410"/>
      <c r="M166" s="410"/>
      <c r="N166" s="318">
        <v>0</v>
      </c>
      <c r="O166" s="318">
        <v>0</v>
      </c>
      <c r="P166" s="318"/>
      <c r="Q166" s="318">
        <v>0</v>
      </c>
      <c r="R166" s="318">
        <v>0</v>
      </c>
      <c r="S166" s="318">
        <v>0</v>
      </c>
      <c r="T166" s="318">
        <v>0</v>
      </c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</row>
    <row r="167" spans="1:48" s="145" customFormat="1" ht="5.25" customHeight="1" hidden="1">
      <c r="A167" s="547"/>
      <c r="B167" s="444"/>
      <c r="C167" s="445"/>
      <c r="D167" s="332"/>
      <c r="E167" s="336"/>
      <c r="F167" s="319"/>
      <c r="G167" s="319"/>
      <c r="H167" s="319"/>
      <c r="I167" s="336"/>
      <c r="J167" s="336"/>
      <c r="K167" s="319"/>
      <c r="L167" s="410"/>
      <c r="M167" s="410"/>
      <c r="N167" s="319"/>
      <c r="O167" s="319"/>
      <c r="P167" s="319"/>
      <c r="Q167" s="319"/>
      <c r="R167" s="319"/>
      <c r="S167" s="319"/>
      <c r="T167" s="319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</row>
    <row r="168" spans="1:48" s="145" customFormat="1" ht="15" customHeight="1" hidden="1">
      <c r="A168" s="547"/>
      <c r="B168" s="444"/>
      <c r="C168" s="445"/>
      <c r="D168" s="332"/>
      <c r="E168" s="336"/>
      <c r="F168" s="319"/>
      <c r="G168" s="319"/>
      <c r="H168" s="319"/>
      <c r="I168" s="336"/>
      <c r="J168" s="336"/>
      <c r="K168" s="319"/>
      <c r="L168" s="410"/>
      <c r="M168" s="410"/>
      <c r="N168" s="319"/>
      <c r="O168" s="319"/>
      <c r="P168" s="319"/>
      <c r="Q168" s="319"/>
      <c r="R168" s="319"/>
      <c r="S168" s="319"/>
      <c r="T168" s="319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</row>
    <row r="169" spans="1:48" s="145" customFormat="1" ht="15" customHeight="1" hidden="1">
      <c r="A169" s="548"/>
      <c r="B169" s="446"/>
      <c r="C169" s="447"/>
      <c r="D169" s="333"/>
      <c r="E169" s="337"/>
      <c r="F169" s="320"/>
      <c r="G169" s="320"/>
      <c r="H169" s="320"/>
      <c r="I169" s="337"/>
      <c r="J169" s="337"/>
      <c r="K169" s="320"/>
      <c r="L169" s="411"/>
      <c r="M169" s="411"/>
      <c r="N169" s="320"/>
      <c r="O169" s="320"/>
      <c r="P169" s="320"/>
      <c r="Q169" s="320"/>
      <c r="R169" s="320"/>
      <c r="S169" s="320"/>
      <c r="T169" s="320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</row>
    <row r="170" spans="1:48" s="145" customFormat="1" ht="15" customHeight="1">
      <c r="A170" s="432" t="s">
        <v>213</v>
      </c>
      <c r="B170" s="436" t="s">
        <v>125</v>
      </c>
      <c r="C170" s="718" t="s">
        <v>199</v>
      </c>
      <c r="D170" s="52" t="s">
        <v>20</v>
      </c>
      <c r="E170" s="272">
        <v>63</v>
      </c>
      <c r="F170" s="272">
        <v>0</v>
      </c>
      <c r="G170" s="272">
        <v>0</v>
      </c>
      <c r="H170" s="272">
        <v>0</v>
      </c>
      <c r="I170" s="272">
        <v>41</v>
      </c>
      <c r="J170" s="272">
        <v>22</v>
      </c>
      <c r="K170" s="272">
        <v>0</v>
      </c>
      <c r="L170" s="408" t="s">
        <v>200</v>
      </c>
      <c r="M170" s="409" t="s">
        <v>97</v>
      </c>
      <c r="N170" s="53">
        <v>15.2</v>
      </c>
      <c r="O170" s="54">
        <v>220</v>
      </c>
      <c r="P170" s="53"/>
      <c r="Q170" s="53">
        <v>5.6</v>
      </c>
      <c r="R170" s="53">
        <v>3</v>
      </c>
      <c r="S170" s="53">
        <v>1.2</v>
      </c>
      <c r="T170" s="53">
        <v>1.4</v>
      </c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</row>
    <row r="171" spans="1:48" s="148" customFormat="1" ht="12.75" customHeight="1">
      <c r="A171" s="433"/>
      <c r="B171" s="437"/>
      <c r="C171" s="719"/>
      <c r="D171" s="163" t="s">
        <v>247</v>
      </c>
      <c r="E171" s="171">
        <v>0</v>
      </c>
      <c r="F171" s="171">
        <v>0</v>
      </c>
      <c r="G171" s="171">
        <v>0</v>
      </c>
      <c r="H171" s="171">
        <v>0</v>
      </c>
      <c r="I171" s="171">
        <v>0</v>
      </c>
      <c r="J171" s="171">
        <v>0</v>
      </c>
      <c r="K171" s="171">
        <v>0</v>
      </c>
      <c r="L171" s="334"/>
      <c r="M171" s="410"/>
      <c r="N171" s="171">
        <v>0</v>
      </c>
      <c r="O171" s="171">
        <v>0</v>
      </c>
      <c r="P171" s="171">
        <v>0</v>
      </c>
      <c r="Q171" s="171">
        <v>0</v>
      </c>
      <c r="R171" s="171">
        <v>0</v>
      </c>
      <c r="S171" s="171">
        <v>0</v>
      </c>
      <c r="T171" s="171">
        <v>0</v>
      </c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</row>
    <row r="172" spans="1:48" s="148" customFormat="1" ht="12.75" customHeight="1">
      <c r="A172" s="433"/>
      <c r="B172" s="437"/>
      <c r="C172" s="719"/>
      <c r="D172" s="331" t="s">
        <v>246</v>
      </c>
      <c r="E172" s="288">
        <v>0</v>
      </c>
      <c r="F172" s="288">
        <v>0</v>
      </c>
      <c r="G172" s="288">
        <v>0</v>
      </c>
      <c r="H172" s="288">
        <v>0</v>
      </c>
      <c r="I172" s="288">
        <v>0</v>
      </c>
      <c r="J172" s="288">
        <v>0</v>
      </c>
      <c r="K172" s="288">
        <v>0</v>
      </c>
      <c r="L172" s="334"/>
      <c r="M172" s="410"/>
      <c r="N172" s="288">
        <v>0</v>
      </c>
      <c r="O172" s="288">
        <v>0</v>
      </c>
      <c r="P172" s="288"/>
      <c r="Q172" s="288">
        <v>0</v>
      </c>
      <c r="R172" s="288">
        <v>0</v>
      </c>
      <c r="S172" s="288">
        <v>0</v>
      </c>
      <c r="T172" s="288"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</row>
    <row r="173" spans="1:48" s="148" customFormat="1" ht="0.75" customHeight="1">
      <c r="A173" s="433"/>
      <c r="B173" s="437"/>
      <c r="C173" s="719"/>
      <c r="D173" s="332"/>
      <c r="E173" s="284"/>
      <c r="F173" s="284"/>
      <c r="G173" s="284"/>
      <c r="H173" s="284"/>
      <c r="I173" s="284"/>
      <c r="J173" s="284"/>
      <c r="K173" s="284"/>
      <c r="L173" s="334"/>
      <c r="M173" s="410"/>
      <c r="N173" s="284"/>
      <c r="O173" s="284"/>
      <c r="P173" s="284"/>
      <c r="Q173" s="284"/>
      <c r="R173" s="284"/>
      <c r="S173" s="284"/>
      <c r="T173" s="284"/>
      <c r="U173" s="147">
        <v>23000</v>
      </c>
      <c r="V173" s="147" t="s">
        <v>201</v>
      </c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</row>
    <row r="174" spans="1:48" s="148" customFormat="1" ht="1.5" customHeight="1">
      <c r="A174" s="433"/>
      <c r="B174" s="437"/>
      <c r="C174" s="719"/>
      <c r="D174" s="332"/>
      <c r="E174" s="284"/>
      <c r="F174" s="284"/>
      <c r="G174" s="284"/>
      <c r="H174" s="284"/>
      <c r="I174" s="284"/>
      <c r="J174" s="284"/>
      <c r="K174" s="284"/>
      <c r="L174" s="334"/>
      <c r="M174" s="410"/>
      <c r="N174" s="284"/>
      <c r="O174" s="284"/>
      <c r="P174" s="284"/>
      <c r="Q174" s="284"/>
      <c r="R174" s="284"/>
      <c r="S174" s="284"/>
      <c r="T174" s="284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</row>
    <row r="175" spans="1:48" s="148" customFormat="1" ht="12.75" customHeight="1" hidden="1">
      <c r="A175" s="434"/>
      <c r="B175" s="438"/>
      <c r="C175" s="719"/>
      <c r="D175" s="333"/>
      <c r="E175" s="282"/>
      <c r="F175" s="282"/>
      <c r="G175" s="282"/>
      <c r="H175" s="282"/>
      <c r="I175" s="282"/>
      <c r="J175" s="282"/>
      <c r="K175" s="282"/>
      <c r="L175" s="334"/>
      <c r="M175" s="411"/>
      <c r="N175" s="282"/>
      <c r="O175" s="282"/>
      <c r="P175" s="282"/>
      <c r="Q175" s="282"/>
      <c r="R175" s="282"/>
      <c r="S175" s="282"/>
      <c r="T175" s="282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</row>
    <row r="176" spans="1:48" s="145" customFormat="1" ht="15.75">
      <c r="A176" s="432" t="s">
        <v>214</v>
      </c>
      <c r="B176" s="661" t="s">
        <v>136</v>
      </c>
      <c r="C176" s="718" t="s">
        <v>199</v>
      </c>
      <c r="D176" s="52" t="s">
        <v>20</v>
      </c>
      <c r="E176" s="272">
        <v>20</v>
      </c>
      <c r="F176" s="272">
        <v>0</v>
      </c>
      <c r="G176" s="272">
        <v>0</v>
      </c>
      <c r="H176" s="272">
        <v>0</v>
      </c>
      <c r="I176" s="272">
        <v>13</v>
      </c>
      <c r="J176" s="272">
        <v>7</v>
      </c>
      <c r="K176" s="272">
        <v>0</v>
      </c>
      <c r="L176" s="408" t="s">
        <v>191</v>
      </c>
      <c r="M176" s="303" t="s">
        <v>98</v>
      </c>
      <c r="N176" s="53">
        <v>18</v>
      </c>
      <c r="O176" s="54">
        <v>120</v>
      </c>
      <c r="P176" s="69"/>
      <c r="Q176" s="25">
        <v>6.3</v>
      </c>
      <c r="R176" s="53">
        <v>3.6</v>
      </c>
      <c r="S176" s="53">
        <v>1.6</v>
      </c>
      <c r="T176" s="53">
        <v>1.2</v>
      </c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</row>
    <row r="177" spans="1:48" s="148" customFormat="1" ht="15">
      <c r="A177" s="433"/>
      <c r="B177" s="662"/>
      <c r="C177" s="719"/>
      <c r="D177" s="163" t="s">
        <v>247</v>
      </c>
      <c r="E177" s="171">
        <v>0</v>
      </c>
      <c r="F177" s="171">
        <v>0</v>
      </c>
      <c r="G177" s="171">
        <v>0</v>
      </c>
      <c r="H177" s="171">
        <v>0</v>
      </c>
      <c r="I177" s="171">
        <v>0</v>
      </c>
      <c r="J177" s="171">
        <v>0</v>
      </c>
      <c r="K177" s="171">
        <v>0</v>
      </c>
      <c r="L177" s="408"/>
      <c r="M177" s="330"/>
      <c r="N177" s="165">
        <v>0</v>
      </c>
      <c r="O177" s="165">
        <v>0</v>
      </c>
      <c r="P177" s="165">
        <v>0</v>
      </c>
      <c r="Q177" s="165">
        <v>0</v>
      </c>
      <c r="R177" s="165">
        <v>0</v>
      </c>
      <c r="S177" s="165">
        <v>0</v>
      </c>
      <c r="T177" s="165">
        <v>0</v>
      </c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</row>
    <row r="178" spans="1:48" s="148" customFormat="1" ht="15">
      <c r="A178" s="433"/>
      <c r="B178" s="662"/>
      <c r="C178" s="719"/>
      <c r="D178" s="331" t="s">
        <v>246</v>
      </c>
      <c r="E178" s="288">
        <v>0</v>
      </c>
      <c r="F178" s="288">
        <v>0</v>
      </c>
      <c r="G178" s="288">
        <v>0</v>
      </c>
      <c r="H178" s="288">
        <v>0</v>
      </c>
      <c r="I178" s="288">
        <v>0</v>
      </c>
      <c r="J178" s="288">
        <v>0</v>
      </c>
      <c r="K178" s="283">
        <v>0</v>
      </c>
      <c r="L178" s="408"/>
      <c r="M178" s="330"/>
      <c r="N178" s="295">
        <v>0</v>
      </c>
      <c r="O178" s="295">
        <v>0</v>
      </c>
      <c r="P178" s="295"/>
      <c r="Q178" s="295">
        <v>0</v>
      </c>
      <c r="R178" s="295">
        <v>0</v>
      </c>
      <c r="S178" s="295">
        <v>0</v>
      </c>
      <c r="T178" s="295">
        <v>0</v>
      </c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</row>
    <row r="179" spans="1:48" s="148" customFormat="1" ht="0.75" customHeight="1">
      <c r="A179" s="433"/>
      <c r="B179" s="662"/>
      <c r="C179" s="719"/>
      <c r="D179" s="332"/>
      <c r="E179" s="284"/>
      <c r="F179" s="284"/>
      <c r="G179" s="284"/>
      <c r="H179" s="284"/>
      <c r="I179" s="284"/>
      <c r="J179" s="284"/>
      <c r="K179" s="278"/>
      <c r="L179" s="408"/>
      <c r="M179" s="330"/>
      <c r="N179" s="296"/>
      <c r="O179" s="296"/>
      <c r="P179" s="296"/>
      <c r="Q179" s="296"/>
      <c r="R179" s="296"/>
      <c r="S179" s="296"/>
      <c r="T179" s="296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</row>
    <row r="180" spans="1:48" s="148" customFormat="1" ht="15">
      <c r="A180" s="433"/>
      <c r="B180" s="662"/>
      <c r="C180" s="719"/>
      <c r="D180" s="332"/>
      <c r="E180" s="284"/>
      <c r="F180" s="284"/>
      <c r="G180" s="284"/>
      <c r="H180" s="284"/>
      <c r="I180" s="284"/>
      <c r="J180" s="284"/>
      <c r="K180" s="278"/>
      <c r="L180" s="408"/>
      <c r="M180" s="330"/>
      <c r="N180" s="296"/>
      <c r="O180" s="296"/>
      <c r="P180" s="296"/>
      <c r="Q180" s="296"/>
      <c r="R180" s="296"/>
      <c r="S180" s="296"/>
      <c r="T180" s="296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</row>
    <row r="181" spans="1:48" s="148" customFormat="1" ht="15">
      <c r="A181" s="434"/>
      <c r="B181" s="662"/>
      <c r="C181" s="719"/>
      <c r="D181" s="333"/>
      <c r="E181" s="282"/>
      <c r="F181" s="282"/>
      <c r="G181" s="282"/>
      <c r="H181" s="282"/>
      <c r="I181" s="282"/>
      <c r="J181" s="282"/>
      <c r="K181" s="279"/>
      <c r="L181" s="408"/>
      <c r="M181" s="304"/>
      <c r="N181" s="297"/>
      <c r="O181" s="297"/>
      <c r="P181" s="297"/>
      <c r="Q181" s="297"/>
      <c r="R181" s="297"/>
      <c r="S181" s="297"/>
      <c r="T181" s="297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</row>
    <row r="182" spans="1:49" s="89" customFormat="1" ht="16.5" customHeight="1">
      <c r="A182" s="432" t="s">
        <v>233</v>
      </c>
      <c r="B182" s="442" t="s">
        <v>222</v>
      </c>
      <c r="C182" s="443"/>
      <c r="D182" s="58" t="s">
        <v>20</v>
      </c>
      <c r="E182" s="59">
        <f aca="true" t="shared" si="61" ref="E182:K182">E188</f>
        <v>15</v>
      </c>
      <c r="F182" s="59">
        <f t="shared" si="61"/>
        <v>14.3</v>
      </c>
      <c r="G182" s="65">
        <f t="shared" si="61"/>
        <v>0</v>
      </c>
      <c r="H182" s="59">
        <f t="shared" si="61"/>
        <v>0.7</v>
      </c>
      <c r="I182" s="65">
        <f t="shared" si="61"/>
        <v>0</v>
      </c>
      <c r="J182" s="65">
        <f t="shared" si="61"/>
        <v>0</v>
      </c>
      <c r="K182" s="65">
        <f t="shared" si="61"/>
        <v>0</v>
      </c>
      <c r="L182" s="409"/>
      <c r="M182" s="409"/>
      <c r="N182" s="150">
        <f aca="true" t="shared" si="62" ref="N182:T182">N188</f>
        <v>0</v>
      </c>
      <c r="O182" s="150">
        <f t="shared" si="62"/>
        <v>12</v>
      </c>
      <c r="P182" s="150">
        <f t="shared" si="62"/>
        <v>0</v>
      </c>
      <c r="Q182" s="151">
        <f t="shared" si="62"/>
        <v>0.3</v>
      </c>
      <c r="R182" s="151">
        <f t="shared" si="62"/>
        <v>0</v>
      </c>
      <c r="S182" s="151">
        <f t="shared" si="62"/>
        <v>0.1</v>
      </c>
      <c r="T182" s="151">
        <f t="shared" si="62"/>
        <v>0.2</v>
      </c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88"/>
    </row>
    <row r="183" spans="1:53" ht="15.75">
      <c r="A183" s="433"/>
      <c r="B183" s="444"/>
      <c r="C183" s="445"/>
      <c r="D183" s="163" t="s">
        <v>247</v>
      </c>
      <c r="E183" s="174">
        <f>E189</f>
        <v>0</v>
      </c>
      <c r="F183" s="174">
        <f aca="true" t="shared" si="63" ref="F183:K183">F189</f>
        <v>0</v>
      </c>
      <c r="G183" s="174">
        <f t="shared" si="63"/>
        <v>0</v>
      </c>
      <c r="H183" s="174">
        <f t="shared" si="63"/>
        <v>0</v>
      </c>
      <c r="I183" s="174">
        <f t="shared" si="63"/>
        <v>0</v>
      </c>
      <c r="J183" s="174">
        <f t="shared" si="63"/>
        <v>0</v>
      </c>
      <c r="K183" s="174">
        <f t="shared" si="63"/>
        <v>0</v>
      </c>
      <c r="L183" s="410"/>
      <c r="M183" s="410"/>
      <c r="N183" s="174">
        <f>N189</f>
        <v>0</v>
      </c>
      <c r="O183" s="174">
        <f aca="true" t="shared" si="64" ref="O183:T183">O189</f>
        <v>0</v>
      </c>
      <c r="P183" s="174">
        <f t="shared" si="64"/>
        <v>0</v>
      </c>
      <c r="Q183" s="174">
        <f t="shared" si="64"/>
        <v>0</v>
      </c>
      <c r="R183" s="174">
        <f t="shared" si="64"/>
        <v>0</v>
      </c>
      <c r="S183" s="174">
        <f t="shared" si="64"/>
        <v>0</v>
      </c>
      <c r="T183" s="174">
        <f t="shared" si="64"/>
        <v>0</v>
      </c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80"/>
      <c r="AX183" s="81"/>
      <c r="AY183" s="82"/>
      <c r="AZ183" s="82"/>
      <c r="BA183" s="82"/>
    </row>
    <row r="184" spans="1:48" s="50" customFormat="1" ht="15" customHeight="1">
      <c r="A184" s="433"/>
      <c r="B184" s="444"/>
      <c r="C184" s="445"/>
      <c r="D184" s="331" t="s">
        <v>246</v>
      </c>
      <c r="E184" s="335">
        <f>E190</f>
        <v>0</v>
      </c>
      <c r="F184" s="318">
        <f aca="true" t="shared" si="65" ref="F184:K184">F190</f>
        <v>0</v>
      </c>
      <c r="G184" s="318">
        <f t="shared" si="65"/>
        <v>0</v>
      </c>
      <c r="H184" s="318">
        <f t="shared" si="65"/>
        <v>0</v>
      </c>
      <c r="I184" s="318">
        <f t="shared" si="65"/>
        <v>0</v>
      </c>
      <c r="J184" s="318">
        <f t="shared" si="65"/>
        <v>0</v>
      </c>
      <c r="K184" s="318">
        <f t="shared" si="65"/>
        <v>0</v>
      </c>
      <c r="L184" s="410"/>
      <c r="M184" s="410"/>
      <c r="N184" s="318">
        <v>0</v>
      </c>
      <c r="O184" s="318">
        <v>0</v>
      </c>
      <c r="P184" s="318"/>
      <c r="Q184" s="318">
        <v>0</v>
      </c>
      <c r="R184" s="318">
        <v>0</v>
      </c>
      <c r="S184" s="318">
        <v>0</v>
      </c>
      <c r="T184" s="318">
        <v>0</v>
      </c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</row>
    <row r="185" spans="1:48" s="50" customFormat="1" ht="24.75" customHeight="1">
      <c r="A185" s="433"/>
      <c r="B185" s="444"/>
      <c r="C185" s="445"/>
      <c r="D185" s="332"/>
      <c r="E185" s="336"/>
      <c r="F185" s="319"/>
      <c r="G185" s="319"/>
      <c r="H185" s="319"/>
      <c r="I185" s="319"/>
      <c r="J185" s="319"/>
      <c r="K185" s="319"/>
      <c r="L185" s="410"/>
      <c r="M185" s="410"/>
      <c r="N185" s="319"/>
      <c r="O185" s="319"/>
      <c r="P185" s="319"/>
      <c r="Q185" s="319"/>
      <c r="R185" s="319"/>
      <c r="S185" s="319"/>
      <c r="T185" s="31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</row>
    <row r="186" spans="1:48" s="50" customFormat="1" ht="15" customHeight="1">
      <c r="A186" s="433"/>
      <c r="B186" s="444"/>
      <c r="C186" s="445"/>
      <c r="D186" s="332"/>
      <c r="E186" s="336"/>
      <c r="F186" s="319"/>
      <c r="G186" s="319"/>
      <c r="H186" s="319"/>
      <c r="I186" s="319"/>
      <c r="J186" s="319"/>
      <c r="K186" s="319"/>
      <c r="L186" s="410"/>
      <c r="M186" s="410"/>
      <c r="N186" s="319"/>
      <c r="O186" s="319"/>
      <c r="P186" s="319"/>
      <c r="Q186" s="319"/>
      <c r="R186" s="319"/>
      <c r="S186" s="319"/>
      <c r="T186" s="31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</row>
    <row r="187" spans="1:48" s="50" customFormat="1" ht="15" customHeight="1">
      <c r="A187" s="434"/>
      <c r="B187" s="446"/>
      <c r="C187" s="447"/>
      <c r="D187" s="333"/>
      <c r="E187" s="337"/>
      <c r="F187" s="320"/>
      <c r="G187" s="320"/>
      <c r="H187" s="320"/>
      <c r="I187" s="320"/>
      <c r="J187" s="320"/>
      <c r="K187" s="320"/>
      <c r="L187" s="411"/>
      <c r="M187" s="411"/>
      <c r="N187" s="320"/>
      <c r="O187" s="320"/>
      <c r="P187" s="320"/>
      <c r="Q187" s="320"/>
      <c r="R187" s="320"/>
      <c r="S187" s="320"/>
      <c r="T187" s="320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</row>
    <row r="188" spans="1:48" s="50" customFormat="1" ht="111" customHeight="1">
      <c r="A188" s="432" t="s">
        <v>234</v>
      </c>
      <c r="B188" s="700" t="s">
        <v>208</v>
      </c>
      <c r="C188" s="456" t="str">
        <f>C139</f>
        <v>дотация на поддержку мер по обеспечению сбалансированности бюджетов субъектов РФ</v>
      </c>
      <c r="D188" s="52" t="s">
        <v>20</v>
      </c>
      <c r="E188" s="53">
        <v>15</v>
      </c>
      <c r="F188" s="53">
        <v>14.3</v>
      </c>
      <c r="G188" s="53">
        <v>0</v>
      </c>
      <c r="H188" s="53">
        <v>0.7</v>
      </c>
      <c r="I188" s="53">
        <v>0</v>
      </c>
      <c r="J188" s="53">
        <v>0</v>
      </c>
      <c r="K188" s="53">
        <v>0</v>
      </c>
      <c r="L188" s="409" t="s">
        <v>192</v>
      </c>
      <c r="M188" s="571" t="s">
        <v>242</v>
      </c>
      <c r="N188" s="54">
        <v>0</v>
      </c>
      <c r="O188" s="54">
        <v>12</v>
      </c>
      <c r="P188" s="53"/>
      <c r="Q188" s="53">
        <v>0.3</v>
      </c>
      <c r="R188" s="54">
        <v>0</v>
      </c>
      <c r="S188" s="53">
        <v>0.1</v>
      </c>
      <c r="T188" s="53">
        <v>0.2</v>
      </c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</row>
    <row r="189" spans="1:48" s="50" customFormat="1" ht="27" customHeight="1">
      <c r="A189" s="433"/>
      <c r="B189" s="701"/>
      <c r="C189" s="456"/>
      <c r="D189" s="163" t="s">
        <v>247</v>
      </c>
      <c r="E189" s="171">
        <v>0</v>
      </c>
      <c r="F189" s="171">
        <v>0</v>
      </c>
      <c r="G189" s="171">
        <v>0</v>
      </c>
      <c r="H189" s="171">
        <v>0</v>
      </c>
      <c r="I189" s="171">
        <v>0</v>
      </c>
      <c r="J189" s="171">
        <v>0</v>
      </c>
      <c r="K189" s="171">
        <v>0</v>
      </c>
      <c r="L189" s="410"/>
      <c r="M189" s="572"/>
      <c r="N189" s="53"/>
      <c r="O189" s="171">
        <v>0</v>
      </c>
      <c r="P189" s="171">
        <v>0</v>
      </c>
      <c r="Q189" s="171">
        <v>0</v>
      </c>
      <c r="R189" s="171">
        <v>0</v>
      </c>
      <c r="S189" s="171">
        <v>0</v>
      </c>
      <c r="T189" s="171">
        <v>0</v>
      </c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</row>
    <row r="190" spans="1:53" s="71" customFormat="1" ht="41.25" customHeight="1">
      <c r="A190" s="433"/>
      <c r="B190" s="701"/>
      <c r="C190" s="456"/>
      <c r="D190" s="331" t="s">
        <v>246</v>
      </c>
      <c r="E190" s="285">
        <v>0</v>
      </c>
      <c r="F190" s="285">
        <v>0</v>
      </c>
      <c r="G190" s="285">
        <v>0</v>
      </c>
      <c r="H190" s="285">
        <v>0</v>
      </c>
      <c r="I190" s="285">
        <v>0</v>
      </c>
      <c r="J190" s="285">
        <v>0</v>
      </c>
      <c r="K190" s="285">
        <v>0</v>
      </c>
      <c r="L190" s="410"/>
      <c r="M190" s="572"/>
      <c r="N190" s="291"/>
      <c r="O190" s="285">
        <v>0</v>
      </c>
      <c r="P190" s="285"/>
      <c r="Q190" s="285">
        <v>0</v>
      </c>
      <c r="R190" s="285">
        <v>0</v>
      </c>
      <c r="S190" s="285">
        <v>0</v>
      </c>
      <c r="T190" s="285">
        <v>0</v>
      </c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80"/>
      <c r="AX190" s="81"/>
      <c r="AY190" s="81"/>
      <c r="AZ190" s="81"/>
      <c r="BA190" s="81"/>
    </row>
    <row r="191" spans="1:53" s="71" customFormat="1" ht="21.75" customHeight="1">
      <c r="A191" s="433"/>
      <c r="B191" s="701"/>
      <c r="C191" s="456"/>
      <c r="D191" s="332"/>
      <c r="E191" s="286"/>
      <c r="F191" s="286"/>
      <c r="G191" s="286"/>
      <c r="H191" s="286"/>
      <c r="I191" s="286"/>
      <c r="J191" s="286"/>
      <c r="K191" s="286"/>
      <c r="L191" s="410"/>
      <c r="M191" s="572"/>
      <c r="N191" s="289"/>
      <c r="O191" s="286"/>
      <c r="P191" s="286"/>
      <c r="Q191" s="286"/>
      <c r="R191" s="286"/>
      <c r="S191" s="286"/>
      <c r="T191" s="286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80"/>
      <c r="AX191" s="81"/>
      <c r="AY191" s="81"/>
      <c r="AZ191" s="81"/>
      <c r="BA191" s="81"/>
    </row>
    <row r="192" spans="1:53" s="71" customFormat="1" ht="0.75" customHeight="1">
      <c r="A192" s="433"/>
      <c r="B192" s="701"/>
      <c r="C192" s="456"/>
      <c r="D192" s="332"/>
      <c r="E192" s="286"/>
      <c r="F192" s="286"/>
      <c r="G192" s="286"/>
      <c r="H192" s="286"/>
      <c r="I192" s="286"/>
      <c r="J192" s="286"/>
      <c r="K192" s="286"/>
      <c r="L192" s="410"/>
      <c r="M192" s="572"/>
      <c r="N192" s="289"/>
      <c r="O192" s="286"/>
      <c r="P192" s="286"/>
      <c r="Q192" s="286"/>
      <c r="R192" s="286"/>
      <c r="S192" s="286"/>
      <c r="T192" s="286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80"/>
      <c r="AX192" s="81"/>
      <c r="AY192" s="81"/>
      <c r="AZ192" s="81"/>
      <c r="BA192" s="81"/>
    </row>
    <row r="193" spans="1:53" s="71" customFormat="1" ht="116.25" customHeight="1">
      <c r="A193" s="434"/>
      <c r="B193" s="702"/>
      <c r="C193" s="456"/>
      <c r="D193" s="333"/>
      <c r="E193" s="287"/>
      <c r="F193" s="287"/>
      <c r="G193" s="287"/>
      <c r="H193" s="287"/>
      <c r="I193" s="287"/>
      <c r="J193" s="287"/>
      <c r="K193" s="287"/>
      <c r="L193" s="411"/>
      <c r="M193" s="573"/>
      <c r="N193" s="290"/>
      <c r="O193" s="287"/>
      <c r="P193" s="287"/>
      <c r="Q193" s="287"/>
      <c r="R193" s="287"/>
      <c r="S193" s="287"/>
      <c r="T193" s="28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80"/>
      <c r="AX193" s="81"/>
      <c r="AY193" s="81"/>
      <c r="AZ193" s="81"/>
      <c r="BA193" s="81"/>
    </row>
    <row r="194" spans="1:53" s="160" customFormat="1" ht="17.25" customHeight="1">
      <c r="A194" s="321" t="s">
        <v>244</v>
      </c>
      <c r="B194" s="322"/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3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9"/>
      <c r="AX194" s="89"/>
      <c r="AY194" s="89"/>
      <c r="AZ194" s="89"/>
      <c r="BA194" s="89"/>
    </row>
    <row r="195" spans="1:53" s="114" customFormat="1" ht="15">
      <c r="A195" s="703" t="s">
        <v>241</v>
      </c>
      <c r="B195" s="704"/>
      <c r="C195" s="705"/>
      <c r="D195" s="156" t="s">
        <v>20</v>
      </c>
      <c r="E195" s="106">
        <f>E201+E208</f>
        <v>3244.1</v>
      </c>
      <c r="F195" s="106">
        <f aca="true" t="shared" si="66" ref="F195:K195">F201+F208</f>
        <v>41</v>
      </c>
      <c r="G195" s="106">
        <f t="shared" si="66"/>
        <v>2.1</v>
      </c>
      <c r="H195" s="106">
        <f t="shared" si="66"/>
        <v>0</v>
      </c>
      <c r="I195" s="106">
        <f t="shared" si="66"/>
        <v>284</v>
      </c>
      <c r="J195" s="106">
        <f t="shared" si="66"/>
        <v>2917</v>
      </c>
      <c r="K195" s="106">
        <f t="shared" si="66"/>
        <v>0</v>
      </c>
      <c r="L195" s="299"/>
      <c r="M195" s="112"/>
      <c r="N195" s="106">
        <f>N201</f>
        <v>290</v>
      </c>
      <c r="O195" s="107">
        <f aca="true" t="shared" si="67" ref="O195:T195">O201+O208</f>
        <v>908</v>
      </c>
      <c r="P195" s="107">
        <f t="shared" si="67"/>
        <v>0</v>
      </c>
      <c r="Q195" s="106">
        <f t="shared" si="67"/>
        <v>28.4</v>
      </c>
      <c r="R195" s="106">
        <f t="shared" si="67"/>
        <v>0</v>
      </c>
      <c r="S195" s="106">
        <f t="shared" si="67"/>
        <v>14.8</v>
      </c>
      <c r="T195" s="106">
        <f t="shared" si="67"/>
        <v>13.6</v>
      </c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57"/>
      <c r="AX195" s="158"/>
      <c r="AY195" s="158"/>
      <c r="AZ195" s="158"/>
      <c r="BA195" s="158"/>
    </row>
    <row r="196" spans="1:53" s="114" customFormat="1" ht="17.25" customHeight="1">
      <c r="A196" s="706"/>
      <c r="B196" s="707"/>
      <c r="C196" s="708"/>
      <c r="D196" s="202" t="s">
        <v>247</v>
      </c>
      <c r="E196" s="187">
        <f>E202+E209</f>
        <v>672</v>
      </c>
      <c r="F196" s="187">
        <f aca="true" t="shared" si="68" ref="F196:K196">F202+F209</f>
        <v>0</v>
      </c>
      <c r="G196" s="187">
        <f t="shared" si="68"/>
        <v>0</v>
      </c>
      <c r="H196" s="187">
        <f t="shared" si="68"/>
        <v>0</v>
      </c>
      <c r="I196" s="187">
        <f t="shared" si="68"/>
        <v>112</v>
      </c>
      <c r="J196" s="187">
        <f t="shared" si="68"/>
        <v>560</v>
      </c>
      <c r="K196" s="187">
        <f t="shared" si="68"/>
        <v>0</v>
      </c>
      <c r="L196" s="298"/>
      <c r="M196" s="112"/>
      <c r="N196" s="187">
        <f>N202</f>
        <v>72.5</v>
      </c>
      <c r="O196" s="224">
        <f aca="true" t="shared" si="69" ref="O196:T196">O202</f>
        <v>15</v>
      </c>
      <c r="P196" s="187">
        <f t="shared" si="69"/>
        <v>0</v>
      </c>
      <c r="Q196" s="187">
        <f t="shared" si="69"/>
        <v>0.4</v>
      </c>
      <c r="R196" s="187">
        <f t="shared" si="69"/>
        <v>0</v>
      </c>
      <c r="S196" s="187">
        <f t="shared" si="69"/>
        <v>0.2</v>
      </c>
      <c r="T196" s="187">
        <f t="shared" si="69"/>
        <v>0.1</v>
      </c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57"/>
      <c r="AX196" s="158"/>
      <c r="AY196" s="158"/>
      <c r="AZ196" s="158"/>
      <c r="BA196" s="158"/>
    </row>
    <row r="197" spans="1:53" s="114" customFormat="1" ht="17.25" customHeight="1">
      <c r="A197" s="706"/>
      <c r="B197" s="707"/>
      <c r="C197" s="708"/>
      <c r="D197" s="203" t="s">
        <v>248</v>
      </c>
      <c r="E197" s="188">
        <f>E203+E210</f>
        <v>287.33</v>
      </c>
      <c r="F197" s="188">
        <f aca="true" t="shared" si="70" ref="F197:K197">F203+F210</f>
        <v>0</v>
      </c>
      <c r="G197" s="188">
        <f t="shared" si="70"/>
        <v>0</v>
      </c>
      <c r="H197" s="188">
        <f t="shared" si="70"/>
        <v>0</v>
      </c>
      <c r="I197" s="188">
        <f t="shared" si="70"/>
        <v>68.98</v>
      </c>
      <c r="J197" s="188">
        <f t="shared" si="70"/>
        <v>218.3</v>
      </c>
      <c r="K197" s="188">
        <f t="shared" si="70"/>
        <v>0</v>
      </c>
      <c r="L197" s="298"/>
      <c r="M197" s="112"/>
      <c r="N197" s="188">
        <f>N203</f>
        <v>72.5</v>
      </c>
      <c r="O197" s="223">
        <f aca="true" t="shared" si="71" ref="O197:T197">O203</f>
        <v>15</v>
      </c>
      <c r="P197" s="223">
        <f t="shared" si="71"/>
        <v>0</v>
      </c>
      <c r="Q197" s="188">
        <f t="shared" si="71"/>
        <v>0.4</v>
      </c>
      <c r="R197" s="188">
        <f t="shared" si="71"/>
        <v>0</v>
      </c>
      <c r="S197" s="188">
        <f t="shared" si="71"/>
        <v>0.2</v>
      </c>
      <c r="T197" s="188">
        <f t="shared" si="71"/>
        <v>0.1</v>
      </c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57"/>
      <c r="AX197" s="158"/>
      <c r="AY197" s="158"/>
      <c r="AZ197" s="158"/>
      <c r="BA197" s="158"/>
    </row>
    <row r="198" spans="1:53" s="114" customFormat="1" ht="17.25" customHeight="1">
      <c r="A198" s="706"/>
      <c r="B198" s="707"/>
      <c r="C198" s="708"/>
      <c r="D198" s="156" t="s">
        <v>250</v>
      </c>
      <c r="E198" s="106">
        <f>E197/E196*100</f>
        <v>42.757440476190474</v>
      </c>
      <c r="F198" s="106">
        <v>0</v>
      </c>
      <c r="G198" s="106">
        <v>0</v>
      </c>
      <c r="H198" s="106">
        <v>0</v>
      </c>
      <c r="I198" s="106">
        <f>I197/I196*100</f>
        <v>61.589285714285715</v>
      </c>
      <c r="J198" s="106">
        <f>J197/J196*100</f>
        <v>38.98214285714286</v>
      </c>
      <c r="K198" s="106">
        <v>0</v>
      </c>
      <c r="L198" s="298"/>
      <c r="M198" s="112"/>
      <c r="N198" s="107">
        <f>N197/N196*100</f>
        <v>100</v>
      </c>
      <c r="O198" s="107">
        <f aca="true" t="shared" si="72" ref="O198:T198">O197/O196*100</f>
        <v>100</v>
      </c>
      <c r="P198" s="107" t="e">
        <f t="shared" si="72"/>
        <v>#DIV/0!</v>
      </c>
      <c r="Q198" s="107">
        <f t="shared" si="72"/>
        <v>100</v>
      </c>
      <c r="R198" s="107">
        <v>0</v>
      </c>
      <c r="S198" s="107">
        <f t="shared" si="72"/>
        <v>100</v>
      </c>
      <c r="T198" s="107">
        <f t="shared" si="72"/>
        <v>100</v>
      </c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57"/>
      <c r="AX198" s="158"/>
      <c r="AY198" s="158"/>
      <c r="AZ198" s="158"/>
      <c r="BA198" s="158"/>
    </row>
    <row r="199" spans="1:53" s="114" customFormat="1" ht="17.25" customHeight="1">
      <c r="A199" s="706"/>
      <c r="B199" s="707"/>
      <c r="C199" s="708"/>
      <c r="D199" s="412" t="s">
        <v>249</v>
      </c>
      <c r="E199" s="325">
        <f>E197/E195*100</f>
        <v>8.857001941986992</v>
      </c>
      <c r="F199" s="325">
        <f>F197/F195*100</f>
        <v>0</v>
      </c>
      <c r="G199" s="325">
        <f>G197/G195*100</f>
        <v>0</v>
      </c>
      <c r="H199" s="325">
        <v>0</v>
      </c>
      <c r="I199" s="325">
        <f>I197/I195*100</f>
        <v>24.2887323943662</v>
      </c>
      <c r="J199" s="325">
        <f>J197/J195*100</f>
        <v>7.483716146726088</v>
      </c>
      <c r="K199" s="325">
        <v>0</v>
      </c>
      <c r="L199" s="298"/>
      <c r="M199" s="299"/>
      <c r="N199" s="325">
        <f>N197/N195*100</f>
        <v>25</v>
      </c>
      <c r="O199" s="325">
        <f>O197/O195*100</f>
        <v>1.6519823788546255</v>
      </c>
      <c r="P199" s="106"/>
      <c r="Q199" s="325">
        <v>1.4</v>
      </c>
      <c r="R199" s="293">
        <v>0</v>
      </c>
      <c r="S199" s="325">
        <v>1.4</v>
      </c>
      <c r="T199" s="325">
        <v>0.7</v>
      </c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57"/>
      <c r="AX199" s="158"/>
      <c r="AY199" s="158"/>
      <c r="AZ199" s="158"/>
      <c r="BA199" s="158"/>
    </row>
    <row r="200" spans="1:53" s="114" customFormat="1" ht="17.25" customHeight="1">
      <c r="A200" s="709"/>
      <c r="B200" s="710"/>
      <c r="C200" s="711"/>
      <c r="D200" s="413"/>
      <c r="E200" s="300"/>
      <c r="F200" s="300"/>
      <c r="G200" s="300"/>
      <c r="H200" s="300"/>
      <c r="I200" s="300"/>
      <c r="J200" s="300"/>
      <c r="K200" s="300"/>
      <c r="L200" s="292"/>
      <c r="M200" s="292"/>
      <c r="N200" s="300"/>
      <c r="O200" s="300"/>
      <c r="P200" s="106"/>
      <c r="Q200" s="300"/>
      <c r="R200" s="294"/>
      <c r="S200" s="300"/>
      <c r="T200" s="300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57"/>
      <c r="AX200" s="158"/>
      <c r="AY200" s="158"/>
      <c r="AZ200" s="158"/>
      <c r="BA200" s="158"/>
    </row>
    <row r="201" spans="1:53" s="71" customFormat="1" ht="69" customHeight="1">
      <c r="A201" s="712">
        <v>6</v>
      </c>
      <c r="B201" s="324" t="s">
        <v>143</v>
      </c>
      <c r="C201" s="699" t="s">
        <v>56</v>
      </c>
      <c r="D201" s="75" t="s">
        <v>20</v>
      </c>
      <c r="E201" s="70">
        <v>1744.1</v>
      </c>
      <c r="F201" s="70">
        <v>41</v>
      </c>
      <c r="G201" s="70">
        <v>2.1</v>
      </c>
      <c r="H201" s="78">
        <v>0</v>
      </c>
      <c r="I201" s="70">
        <v>284</v>
      </c>
      <c r="J201" s="70">
        <v>1417</v>
      </c>
      <c r="K201" s="78">
        <v>0</v>
      </c>
      <c r="L201" s="567" t="s">
        <v>194</v>
      </c>
      <c r="M201" s="574" t="s">
        <v>198</v>
      </c>
      <c r="N201" s="70">
        <v>290</v>
      </c>
      <c r="O201" s="78">
        <v>80</v>
      </c>
      <c r="P201" s="83"/>
      <c r="Q201" s="70">
        <v>5</v>
      </c>
      <c r="R201" s="78">
        <v>0</v>
      </c>
      <c r="S201" s="70">
        <v>2.8</v>
      </c>
      <c r="T201" s="70">
        <v>2.1</v>
      </c>
      <c r="U201" s="57" t="s">
        <v>175</v>
      </c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80"/>
      <c r="AX201" s="81"/>
      <c r="AY201" s="81"/>
      <c r="AZ201" s="81"/>
      <c r="BA201" s="81"/>
    </row>
    <row r="202" spans="1:53" s="71" customFormat="1" ht="21.75" customHeight="1">
      <c r="A202" s="713"/>
      <c r="B202" s="324"/>
      <c r="C202" s="699"/>
      <c r="D202" s="163" t="s">
        <v>247</v>
      </c>
      <c r="E202" s="274">
        <v>672</v>
      </c>
      <c r="F202" s="257">
        <v>0</v>
      </c>
      <c r="G202" s="257">
        <v>0</v>
      </c>
      <c r="H202" s="257">
        <v>0</v>
      </c>
      <c r="I202" s="257">
        <v>112</v>
      </c>
      <c r="J202" s="257">
        <v>560</v>
      </c>
      <c r="K202" s="257">
        <v>0</v>
      </c>
      <c r="L202" s="567"/>
      <c r="M202" s="575"/>
      <c r="N202" s="186">
        <v>72.5</v>
      </c>
      <c r="O202" s="257">
        <v>15</v>
      </c>
      <c r="P202" s="186"/>
      <c r="Q202" s="258">
        <v>0.4</v>
      </c>
      <c r="R202" s="186">
        <v>0</v>
      </c>
      <c r="S202" s="186">
        <v>0.2</v>
      </c>
      <c r="T202" s="186">
        <v>0.1</v>
      </c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80"/>
      <c r="AX202" s="81"/>
      <c r="AY202" s="81"/>
      <c r="AZ202" s="81"/>
      <c r="BA202" s="81"/>
    </row>
    <row r="203" spans="1:53" s="71" customFormat="1" ht="15">
      <c r="A203" s="713"/>
      <c r="B203" s="324"/>
      <c r="C203" s="699"/>
      <c r="D203" s="331" t="s">
        <v>246</v>
      </c>
      <c r="E203" s="744">
        <v>287.33</v>
      </c>
      <c r="F203" s="306">
        <v>0</v>
      </c>
      <c r="G203" s="306">
        <v>0</v>
      </c>
      <c r="H203" s="306">
        <v>0</v>
      </c>
      <c r="I203" s="306">
        <v>68.98</v>
      </c>
      <c r="J203" s="306">
        <v>218.3</v>
      </c>
      <c r="K203" s="306">
        <v>0</v>
      </c>
      <c r="L203" s="567"/>
      <c r="M203" s="575"/>
      <c r="N203" s="306">
        <v>72.5</v>
      </c>
      <c r="O203" s="312">
        <v>15</v>
      </c>
      <c r="P203" s="259"/>
      <c r="Q203" s="315">
        <v>0.4</v>
      </c>
      <c r="R203" s="306">
        <v>0</v>
      </c>
      <c r="S203" s="306">
        <v>0.2</v>
      </c>
      <c r="T203" s="306">
        <v>0.1</v>
      </c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80"/>
      <c r="AX203" s="81"/>
      <c r="AY203" s="81"/>
      <c r="AZ203" s="81"/>
      <c r="BA203" s="81"/>
    </row>
    <row r="204" spans="1:53" s="71" customFormat="1" ht="15">
      <c r="A204" s="713"/>
      <c r="B204" s="324"/>
      <c r="C204" s="699"/>
      <c r="D204" s="332"/>
      <c r="E204" s="745"/>
      <c r="F204" s="307"/>
      <c r="G204" s="307"/>
      <c r="H204" s="307"/>
      <c r="I204" s="307"/>
      <c r="J204" s="307"/>
      <c r="K204" s="307"/>
      <c r="L204" s="567"/>
      <c r="M204" s="575"/>
      <c r="N204" s="307"/>
      <c r="O204" s="313"/>
      <c r="P204" s="259"/>
      <c r="Q204" s="316"/>
      <c r="R204" s="307"/>
      <c r="S204" s="307"/>
      <c r="T204" s="30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80"/>
      <c r="AX204" s="81"/>
      <c r="AY204" s="81"/>
      <c r="AZ204" s="81"/>
      <c r="BA204" s="81"/>
    </row>
    <row r="205" spans="1:53" s="71" customFormat="1" ht="21.75" customHeight="1">
      <c r="A205" s="713"/>
      <c r="B205" s="324"/>
      <c r="C205" s="699"/>
      <c r="D205" s="332"/>
      <c r="E205" s="745"/>
      <c r="F205" s="307"/>
      <c r="G205" s="307"/>
      <c r="H205" s="307"/>
      <c r="I205" s="307"/>
      <c r="J205" s="307"/>
      <c r="K205" s="307"/>
      <c r="L205" s="567"/>
      <c r="M205" s="575"/>
      <c r="N205" s="307"/>
      <c r="O205" s="313"/>
      <c r="P205" s="259"/>
      <c r="Q205" s="316"/>
      <c r="R205" s="307"/>
      <c r="S205" s="307"/>
      <c r="T205" s="30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80"/>
      <c r="AX205" s="81"/>
      <c r="AY205" s="81"/>
      <c r="AZ205" s="81"/>
      <c r="BA205" s="81"/>
    </row>
    <row r="206" spans="1:53" s="71" customFormat="1" ht="15">
      <c r="A206" s="713"/>
      <c r="B206" s="324"/>
      <c r="C206" s="699"/>
      <c r="D206" s="333"/>
      <c r="E206" s="746"/>
      <c r="F206" s="308"/>
      <c r="G206" s="308"/>
      <c r="H206" s="308"/>
      <c r="I206" s="308"/>
      <c r="J206" s="308"/>
      <c r="K206" s="308"/>
      <c r="L206" s="567"/>
      <c r="M206" s="576"/>
      <c r="N206" s="308"/>
      <c r="O206" s="314"/>
      <c r="P206" s="259"/>
      <c r="Q206" s="317"/>
      <c r="R206" s="308"/>
      <c r="S206" s="308"/>
      <c r="T206" s="308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80"/>
      <c r="AX206" s="81"/>
      <c r="AY206" s="81"/>
      <c r="AZ206" s="81"/>
      <c r="BA206" s="81"/>
    </row>
    <row r="207" spans="1:53" s="71" customFormat="1" ht="85.5" customHeight="1">
      <c r="A207" s="714"/>
      <c r="B207" s="84" t="s">
        <v>144</v>
      </c>
      <c r="C207" s="85" t="s">
        <v>188</v>
      </c>
      <c r="D207" s="182" t="s">
        <v>247</v>
      </c>
      <c r="E207" s="183">
        <f>SUM(F207:G207)</f>
        <v>43.08965</v>
      </c>
      <c r="F207" s="184">
        <f>43.147*0.95</f>
        <v>40.98965</v>
      </c>
      <c r="G207" s="185">
        <v>2.1</v>
      </c>
      <c r="H207" s="185">
        <v>0</v>
      </c>
      <c r="I207" s="185">
        <v>0</v>
      </c>
      <c r="J207" s="185">
        <v>0</v>
      </c>
      <c r="K207" s="185">
        <v>0</v>
      </c>
      <c r="L207" s="143" t="s">
        <v>193</v>
      </c>
      <c r="M207" s="87" t="s">
        <v>140</v>
      </c>
      <c r="N207" s="86"/>
      <c r="O207" s="260">
        <v>30</v>
      </c>
      <c r="P207" s="261"/>
      <c r="Q207" s="262">
        <f>R207+S207+T207</f>
        <v>0.7</v>
      </c>
      <c r="R207" s="183">
        <v>0</v>
      </c>
      <c r="S207" s="183">
        <v>0.4</v>
      </c>
      <c r="T207" s="183">
        <v>0.3</v>
      </c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80"/>
      <c r="AX207" s="81"/>
      <c r="AY207" s="81"/>
      <c r="AZ207" s="81"/>
      <c r="BA207" s="81"/>
    </row>
    <row r="208" spans="1:53" s="71" customFormat="1" ht="17.25" customHeight="1">
      <c r="A208" s="507">
        <v>7</v>
      </c>
      <c r="B208" s="698" t="s">
        <v>40</v>
      </c>
      <c r="C208" s="683" t="s">
        <v>138</v>
      </c>
      <c r="D208" s="52" t="s">
        <v>22</v>
      </c>
      <c r="E208" s="54">
        <v>1500</v>
      </c>
      <c r="F208" s="54">
        <v>0</v>
      </c>
      <c r="G208" s="54">
        <v>0</v>
      </c>
      <c r="H208" s="54">
        <v>0</v>
      </c>
      <c r="I208" s="54">
        <v>0</v>
      </c>
      <c r="J208" s="54">
        <v>1500</v>
      </c>
      <c r="K208" s="54">
        <v>0</v>
      </c>
      <c r="L208" s="408" t="s">
        <v>161</v>
      </c>
      <c r="M208" s="408" t="s">
        <v>139</v>
      </c>
      <c r="N208" s="409" t="s">
        <v>79</v>
      </c>
      <c r="O208" s="54">
        <v>828</v>
      </c>
      <c r="P208" s="56"/>
      <c r="Q208" s="56">
        <v>23.4</v>
      </c>
      <c r="R208" s="54">
        <v>0</v>
      </c>
      <c r="S208" s="53">
        <v>12</v>
      </c>
      <c r="T208" s="53">
        <v>11.5</v>
      </c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80"/>
      <c r="AX208" s="81"/>
      <c r="AY208" s="81"/>
      <c r="AZ208" s="81"/>
      <c r="BA208" s="81"/>
    </row>
    <row r="209" spans="1:53" s="71" customFormat="1" ht="17.25" customHeight="1">
      <c r="A209" s="508"/>
      <c r="B209" s="698"/>
      <c r="C209" s="683"/>
      <c r="D209" s="163" t="s">
        <v>247</v>
      </c>
      <c r="E209" s="171">
        <v>0</v>
      </c>
      <c r="F209" s="171">
        <v>0</v>
      </c>
      <c r="G209" s="171">
        <v>0</v>
      </c>
      <c r="H209" s="171">
        <v>0</v>
      </c>
      <c r="I209" s="171">
        <v>0</v>
      </c>
      <c r="J209" s="171">
        <v>0</v>
      </c>
      <c r="K209" s="171">
        <v>0</v>
      </c>
      <c r="L209" s="408"/>
      <c r="M209" s="408"/>
      <c r="N209" s="410"/>
      <c r="O209" s="193">
        <v>0</v>
      </c>
      <c r="P209" s="193">
        <v>0</v>
      </c>
      <c r="Q209" s="193">
        <v>0</v>
      </c>
      <c r="R209" s="193">
        <v>0</v>
      </c>
      <c r="S209" s="193">
        <v>0</v>
      </c>
      <c r="T209" s="193">
        <v>0</v>
      </c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80"/>
      <c r="AX209" s="81"/>
      <c r="AY209" s="81"/>
      <c r="AZ209" s="81"/>
      <c r="BA209" s="81"/>
    </row>
    <row r="210" spans="1:53" s="71" customFormat="1" ht="17.25" customHeight="1">
      <c r="A210" s="508"/>
      <c r="B210" s="698"/>
      <c r="C210" s="683"/>
      <c r="D210" s="331" t="s">
        <v>246</v>
      </c>
      <c r="E210" s="285">
        <v>0</v>
      </c>
      <c r="F210" s="285">
        <v>0</v>
      </c>
      <c r="G210" s="285">
        <v>0</v>
      </c>
      <c r="H210" s="285">
        <v>0</v>
      </c>
      <c r="I210" s="285">
        <v>0</v>
      </c>
      <c r="J210" s="285">
        <v>0</v>
      </c>
      <c r="K210" s="285">
        <v>0</v>
      </c>
      <c r="L210" s="408"/>
      <c r="M210" s="408"/>
      <c r="N210" s="410"/>
      <c r="O210" s="309">
        <v>0</v>
      </c>
      <c r="P210" s="309">
        <v>1</v>
      </c>
      <c r="Q210" s="309">
        <v>0</v>
      </c>
      <c r="R210" s="309">
        <v>0</v>
      </c>
      <c r="S210" s="309">
        <v>0</v>
      </c>
      <c r="T210" s="309">
        <v>0</v>
      </c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80"/>
      <c r="AX210" s="81"/>
      <c r="AY210" s="81"/>
      <c r="AZ210" s="81"/>
      <c r="BA210" s="81"/>
    </row>
    <row r="211" spans="1:53" s="71" customFormat="1" ht="17.25" customHeight="1">
      <c r="A211" s="508"/>
      <c r="B211" s="698"/>
      <c r="C211" s="683"/>
      <c r="D211" s="332"/>
      <c r="E211" s="286"/>
      <c r="F211" s="286"/>
      <c r="G211" s="286"/>
      <c r="H211" s="286"/>
      <c r="I211" s="286"/>
      <c r="J211" s="286"/>
      <c r="K211" s="286"/>
      <c r="L211" s="408"/>
      <c r="M211" s="408"/>
      <c r="N211" s="410"/>
      <c r="O211" s="310"/>
      <c r="P211" s="310"/>
      <c r="Q211" s="310"/>
      <c r="R211" s="310"/>
      <c r="S211" s="310"/>
      <c r="T211" s="310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80"/>
      <c r="AX211" s="81"/>
      <c r="AY211" s="81"/>
      <c r="AZ211" s="81"/>
      <c r="BA211" s="81"/>
    </row>
    <row r="212" spans="1:53" s="71" customFormat="1" ht="17.25" customHeight="1">
      <c r="A212" s="508"/>
      <c r="B212" s="698"/>
      <c r="C212" s="683"/>
      <c r="D212" s="332"/>
      <c r="E212" s="286"/>
      <c r="F212" s="286"/>
      <c r="G212" s="286"/>
      <c r="H212" s="286"/>
      <c r="I212" s="286"/>
      <c r="J212" s="286"/>
      <c r="K212" s="286"/>
      <c r="L212" s="408"/>
      <c r="M212" s="408"/>
      <c r="N212" s="410"/>
      <c r="O212" s="310"/>
      <c r="P212" s="310"/>
      <c r="Q212" s="310"/>
      <c r="R212" s="310"/>
      <c r="S212" s="310"/>
      <c r="T212" s="310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80"/>
      <c r="AX212" s="81"/>
      <c r="AY212" s="81"/>
      <c r="AZ212" s="81"/>
      <c r="BA212" s="81"/>
    </row>
    <row r="213" spans="1:53" s="71" customFormat="1" ht="17.25" customHeight="1">
      <c r="A213" s="508"/>
      <c r="B213" s="698"/>
      <c r="C213" s="683"/>
      <c r="D213" s="333"/>
      <c r="E213" s="287"/>
      <c r="F213" s="287"/>
      <c r="G213" s="287"/>
      <c r="H213" s="287"/>
      <c r="I213" s="287"/>
      <c r="J213" s="287"/>
      <c r="K213" s="287"/>
      <c r="L213" s="408"/>
      <c r="M213" s="408"/>
      <c r="N213" s="411"/>
      <c r="O213" s="311"/>
      <c r="P213" s="311"/>
      <c r="Q213" s="311"/>
      <c r="R213" s="311"/>
      <c r="S213" s="311"/>
      <c r="T213" s="311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80"/>
      <c r="AX213" s="81"/>
      <c r="AY213" s="81"/>
      <c r="AZ213" s="81"/>
      <c r="BA213" s="81"/>
    </row>
    <row r="214" spans="1:48" s="71" customFormat="1" ht="15" customHeight="1">
      <c r="A214" s="539" t="s">
        <v>215</v>
      </c>
      <c r="B214" s="540"/>
      <c r="C214" s="540"/>
      <c r="D214" s="540"/>
      <c r="E214" s="540"/>
      <c r="F214" s="540"/>
      <c r="G214" s="540"/>
      <c r="H214" s="540"/>
      <c r="I214" s="540"/>
      <c r="J214" s="540"/>
      <c r="K214" s="540"/>
      <c r="L214" s="540"/>
      <c r="M214" s="540"/>
      <c r="N214" s="540"/>
      <c r="O214" s="540"/>
      <c r="P214" s="540"/>
      <c r="Q214" s="540"/>
      <c r="R214" s="540"/>
      <c r="S214" s="540"/>
      <c r="T214" s="541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</row>
    <row r="215" spans="1:48" s="71" customFormat="1" ht="21.75" customHeight="1">
      <c r="A215" s="542"/>
      <c r="B215" s="538" t="s">
        <v>21</v>
      </c>
      <c r="C215" s="538"/>
      <c r="D215" s="45" t="s">
        <v>20</v>
      </c>
      <c r="E215" s="46">
        <f>E221+E227+E233+E239+E245+E251+E257+E263+E269+E275+E281+E287+E293+E299+E305+E311</f>
        <v>327.2</v>
      </c>
      <c r="F215" s="46">
        <f aca="true" t="shared" si="73" ref="F215:K215">F221+F227+F233+F239+F245+F251+F257+F263+F269+F275+F281+F287+F293+F299+F305+F311</f>
        <v>0</v>
      </c>
      <c r="G215" s="46">
        <f t="shared" si="73"/>
        <v>58.9</v>
      </c>
      <c r="H215" s="46">
        <f t="shared" si="73"/>
        <v>7.3</v>
      </c>
      <c r="I215" s="46">
        <f t="shared" si="73"/>
        <v>138.9</v>
      </c>
      <c r="J215" s="46">
        <f t="shared" si="73"/>
        <v>122.1</v>
      </c>
      <c r="K215" s="46">
        <f t="shared" si="73"/>
        <v>0</v>
      </c>
      <c r="L215" s="344"/>
      <c r="M215" s="344"/>
      <c r="N215" s="46">
        <f>N221+N227+N233+N239+N245+N251+N257+N263+N269+N275+N281+N287+N293+N299+N305+N311</f>
        <v>57.300000000000004</v>
      </c>
      <c r="O215" s="47">
        <f aca="true" t="shared" si="74" ref="O215:T215">O221+O227+O233+O239+O245+O251+O257+O263+O269+O275+O281+O287+O293+O299+O305+O311</f>
        <v>585</v>
      </c>
      <c r="P215" s="46">
        <f t="shared" si="74"/>
        <v>0</v>
      </c>
      <c r="Q215" s="46">
        <v>25.8</v>
      </c>
      <c r="R215" s="46">
        <v>3.7</v>
      </c>
      <c r="S215" s="46">
        <f t="shared" si="74"/>
        <v>12.200000000000001</v>
      </c>
      <c r="T215" s="46">
        <f t="shared" si="74"/>
        <v>10.7</v>
      </c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</row>
    <row r="216" spans="1:48" s="71" customFormat="1" ht="20.25" customHeight="1">
      <c r="A216" s="542"/>
      <c r="B216" s="538"/>
      <c r="C216" s="538"/>
      <c r="D216" s="175" t="s">
        <v>247</v>
      </c>
      <c r="E216" s="189">
        <f>E222+E228+E234+E240+E246+E252+E258+E264+E270+E276+E282+E288+E294+E300+E306+E312</f>
        <v>56.8</v>
      </c>
      <c r="F216" s="189">
        <f aca="true" t="shared" si="75" ref="F216:K216">F222+F228+F234+F240+F246+F252+F258+F264+F270+F276+F282+F288+F294+F300+F306+F312</f>
        <v>0</v>
      </c>
      <c r="G216" s="189">
        <f t="shared" si="75"/>
        <v>9.3</v>
      </c>
      <c r="H216" s="189">
        <f t="shared" si="75"/>
        <v>0</v>
      </c>
      <c r="I216" s="189">
        <f t="shared" si="75"/>
        <v>24.5</v>
      </c>
      <c r="J216" s="189">
        <f t="shared" si="75"/>
        <v>23</v>
      </c>
      <c r="K216" s="189">
        <f t="shared" si="75"/>
        <v>0</v>
      </c>
      <c r="L216" s="344"/>
      <c r="M216" s="344"/>
      <c r="N216" s="189">
        <f>N222+N228+N234+N240+N246+N252+N258+N264+N270+N276+N282+N288+N294+N300+N306+N312</f>
        <v>2.1</v>
      </c>
      <c r="O216" s="228">
        <f aca="true" t="shared" si="76" ref="O216:T216">O222+O228+O234+O240+O246+O252+O258+O264+O270+O276+O282+O288+O294+O300+O306+O312</f>
        <v>37</v>
      </c>
      <c r="P216" s="189">
        <f t="shared" si="76"/>
        <v>0</v>
      </c>
      <c r="Q216" s="189">
        <f t="shared" si="76"/>
        <v>0.6</v>
      </c>
      <c r="R216" s="189">
        <f t="shared" si="76"/>
        <v>0</v>
      </c>
      <c r="S216" s="189">
        <f t="shared" si="76"/>
        <v>0.4</v>
      </c>
      <c r="T216" s="189">
        <f t="shared" si="76"/>
        <v>0.2</v>
      </c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</row>
    <row r="217" spans="1:48" s="71" customFormat="1" ht="17.25" customHeight="1">
      <c r="A217" s="542"/>
      <c r="B217" s="538"/>
      <c r="C217" s="538"/>
      <c r="D217" s="176" t="s">
        <v>248</v>
      </c>
      <c r="E217" s="190">
        <f>E223+E229+E235+E241+E247+E253+E259+E265+E271+E277+E283+E289+E295+E301+E307+E313</f>
        <v>114.39999999999999</v>
      </c>
      <c r="F217" s="190">
        <f aca="true" t="shared" si="77" ref="F217:K217">F223+F229+F235+F241+F247+F253+F259+F265+F271+F277+F283+F289+F295+F301+F307+F313</f>
        <v>0</v>
      </c>
      <c r="G217" s="190">
        <f t="shared" si="77"/>
        <v>9.3</v>
      </c>
      <c r="H217" s="190">
        <f t="shared" si="77"/>
        <v>0</v>
      </c>
      <c r="I217" s="190">
        <f t="shared" si="77"/>
        <v>27.9</v>
      </c>
      <c r="J217" s="190">
        <f t="shared" si="77"/>
        <v>77.2</v>
      </c>
      <c r="K217" s="190">
        <f t="shared" si="77"/>
        <v>0</v>
      </c>
      <c r="L217" s="344"/>
      <c r="M217" s="344"/>
      <c r="N217" s="190">
        <f>N223+N229+N235+N241+N247+N253+N259+N265+N271+N277+N283+N289+N295+N301+N307+N313</f>
        <v>0</v>
      </c>
      <c r="O217" s="229">
        <f aca="true" t="shared" si="78" ref="O217:T217">O223+O229+O235+O241+O247+O253+O259+O265+O271+O277+O283+O289+O295+O301+O307+O313</f>
        <v>78</v>
      </c>
      <c r="P217" s="771">
        <f t="shared" si="78"/>
        <v>4</v>
      </c>
      <c r="Q217" s="190">
        <f t="shared" si="78"/>
        <v>1.8</v>
      </c>
      <c r="R217" s="190">
        <f t="shared" si="78"/>
        <v>0</v>
      </c>
      <c r="S217" s="190">
        <f t="shared" si="78"/>
        <v>1.1</v>
      </c>
      <c r="T217" s="190">
        <f t="shared" si="78"/>
        <v>0.7</v>
      </c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</row>
    <row r="218" spans="1:48" s="71" customFormat="1" ht="17.25" customHeight="1">
      <c r="A218" s="542"/>
      <c r="B218" s="538"/>
      <c r="C218" s="538"/>
      <c r="D218" s="45" t="s">
        <v>250</v>
      </c>
      <c r="E218" s="46">
        <f>E217/E216*100</f>
        <v>201.40845070422534</v>
      </c>
      <c r="F218" s="46">
        <v>0</v>
      </c>
      <c r="G218" s="46">
        <f>G217/G216*100</f>
        <v>100</v>
      </c>
      <c r="H218" s="46">
        <v>0</v>
      </c>
      <c r="I218" s="46">
        <f>I217/I216*100</f>
        <v>113.87755102040815</v>
      </c>
      <c r="J218" s="46">
        <f>J217/J216*100</f>
        <v>335.6521739130435</v>
      </c>
      <c r="K218" s="46">
        <v>0</v>
      </c>
      <c r="L218" s="344"/>
      <c r="M218" s="344"/>
      <c r="N218" s="46">
        <f>N217/N216*100</f>
        <v>0</v>
      </c>
      <c r="O218" s="46">
        <f>O217/O216*100</f>
        <v>210.81081081081078</v>
      </c>
      <c r="P218" s="772"/>
      <c r="Q218" s="46">
        <v>300</v>
      </c>
      <c r="R218" s="46">
        <v>0</v>
      </c>
      <c r="S218" s="46">
        <v>275</v>
      </c>
      <c r="T218" s="46">
        <v>350</v>
      </c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</row>
    <row r="219" spans="1:48" s="71" customFormat="1" ht="17.25" customHeight="1">
      <c r="A219" s="542"/>
      <c r="B219" s="538"/>
      <c r="C219" s="538"/>
      <c r="D219" s="348" t="s">
        <v>249</v>
      </c>
      <c r="E219" s="342">
        <f>E217/E215*100</f>
        <v>34.96332518337408</v>
      </c>
      <c r="F219" s="342">
        <v>0</v>
      </c>
      <c r="G219" s="342">
        <f>G217/G215*100</f>
        <v>15.789473684210527</v>
      </c>
      <c r="H219" s="342">
        <f>H217/H215*100</f>
        <v>0</v>
      </c>
      <c r="I219" s="342">
        <f>I217/I215*100</f>
        <v>20.086393088552914</v>
      </c>
      <c r="J219" s="342">
        <f>J217/J215*100</f>
        <v>63.22686322686323</v>
      </c>
      <c r="K219" s="342">
        <v>0</v>
      </c>
      <c r="L219" s="344"/>
      <c r="M219" s="344"/>
      <c r="N219" s="342">
        <f>N217/N215*100</f>
        <v>0</v>
      </c>
      <c r="O219" s="342">
        <f>O217/O215*100</f>
        <v>13.333333333333334</v>
      </c>
      <c r="P219" s="772"/>
      <c r="Q219" s="342">
        <v>7</v>
      </c>
      <c r="R219" s="342">
        <v>0</v>
      </c>
      <c r="S219" s="342">
        <v>9</v>
      </c>
      <c r="T219" s="342">
        <v>6.5</v>
      </c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</row>
    <row r="220" spans="1:48" s="71" customFormat="1" ht="15" customHeight="1">
      <c r="A220" s="542"/>
      <c r="B220" s="538"/>
      <c r="C220" s="538"/>
      <c r="D220" s="349"/>
      <c r="E220" s="343"/>
      <c r="F220" s="343"/>
      <c r="G220" s="343"/>
      <c r="H220" s="343"/>
      <c r="I220" s="343"/>
      <c r="J220" s="343"/>
      <c r="K220" s="343"/>
      <c r="L220" s="344"/>
      <c r="M220" s="344"/>
      <c r="N220" s="343"/>
      <c r="O220" s="343"/>
      <c r="P220" s="773"/>
      <c r="Q220" s="343"/>
      <c r="R220" s="343"/>
      <c r="S220" s="343"/>
      <c r="T220" s="343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</row>
    <row r="221" spans="1:48" s="71" customFormat="1" ht="21.75" customHeight="1">
      <c r="A221" s="507">
        <v>8</v>
      </c>
      <c r="B221" s="671" t="s">
        <v>25</v>
      </c>
      <c r="C221" s="683" t="s">
        <v>121</v>
      </c>
      <c r="D221" s="91" t="s">
        <v>20</v>
      </c>
      <c r="E221" s="54">
        <v>22</v>
      </c>
      <c r="F221" s="54">
        <v>0</v>
      </c>
      <c r="G221" s="54">
        <v>16</v>
      </c>
      <c r="H221" s="54">
        <v>6</v>
      </c>
      <c r="I221" s="54">
        <v>0</v>
      </c>
      <c r="J221" s="54">
        <v>0</v>
      </c>
      <c r="K221" s="54">
        <v>0</v>
      </c>
      <c r="L221" s="334"/>
      <c r="M221" s="334" t="s">
        <v>172</v>
      </c>
      <c r="N221" s="54">
        <v>0</v>
      </c>
      <c r="O221" s="54">
        <v>110</v>
      </c>
      <c r="P221" s="53"/>
      <c r="Q221" s="53">
        <v>1.3</v>
      </c>
      <c r="R221" s="53">
        <v>0</v>
      </c>
      <c r="S221" s="53">
        <v>0.5</v>
      </c>
      <c r="T221" s="53">
        <v>0.8</v>
      </c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</row>
    <row r="222" spans="1:48" s="71" customFormat="1" ht="20.25" customHeight="1">
      <c r="A222" s="508"/>
      <c r="B222" s="672"/>
      <c r="C222" s="683"/>
      <c r="D222" s="163" t="s">
        <v>247</v>
      </c>
      <c r="E222" s="169">
        <v>0</v>
      </c>
      <c r="F222" s="169">
        <v>0</v>
      </c>
      <c r="G222" s="169">
        <v>0</v>
      </c>
      <c r="H222" s="169">
        <v>0</v>
      </c>
      <c r="I222" s="169">
        <v>0</v>
      </c>
      <c r="J222" s="169">
        <v>0</v>
      </c>
      <c r="K222" s="169">
        <v>0</v>
      </c>
      <c r="L222" s="334"/>
      <c r="M222" s="334"/>
      <c r="N222" s="164">
        <v>0</v>
      </c>
      <c r="O222" s="164">
        <v>0</v>
      </c>
      <c r="P222" s="164">
        <v>0</v>
      </c>
      <c r="Q222" s="164">
        <v>0</v>
      </c>
      <c r="R222" s="164">
        <v>0</v>
      </c>
      <c r="S222" s="164">
        <v>0</v>
      </c>
      <c r="T222" s="164">
        <v>0</v>
      </c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</row>
    <row r="223" spans="1:48" s="71" customFormat="1" ht="17.25" customHeight="1">
      <c r="A223" s="508"/>
      <c r="B223" s="672"/>
      <c r="C223" s="683"/>
      <c r="D223" s="331" t="s">
        <v>246</v>
      </c>
      <c r="E223" s="285">
        <v>0</v>
      </c>
      <c r="F223" s="285">
        <v>0</v>
      </c>
      <c r="G223" s="285">
        <v>0</v>
      </c>
      <c r="H223" s="285">
        <v>0</v>
      </c>
      <c r="I223" s="285">
        <v>0</v>
      </c>
      <c r="J223" s="285">
        <v>0</v>
      </c>
      <c r="K223" s="285">
        <v>0</v>
      </c>
      <c r="L223" s="334"/>
      <c r="M223" s="334"/>
      <c r="N223" s="663">
        <v>0</v>
      </c>
      <c r="O223" s="663">
        <v>0</v>
      </c>
      <c r="P223" s="663">
        <v>2</v>
      </c>
      <c r="Q223" s="663">
        <v>0</v>
      </c>
      <c r="R223" s="663">
        <v>0</v>
      </c>
      <c r="S223" s="663">
        <v>0</v>
      </c>
      <c r="T223" s="663">
        <v>0</v>
      </c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</row>
    <row r="224" spans="1:48" s="71" customFormat="1" ht="17.25" customHeight="1">
      <c r="A224" s="508"/>
      <c r="B224" s="672"/>
      <c r="C224" s="683"/>
      <c r="D224" s="332"/>
      <c r="E224" s="286"/>
      <c r="F224" s="286"/>
      <c r="G224" s="286"/>
      <c r="H224" s="286"/>
      <c r="I224" s="286"/>
      <c r="J224" s="286"/>
      <c r="K224" s="286"/>
      <c r="L224" s="334"/>
      <c r="M224" s="334"/>
      <c r="N224" s="664"/>
      <c r="O224" s="664"/>
      <c r="P224" s="664"/>
      <c r="Q224" s="664"/>
      <c r="R224" s="664"/>
      <c r="S224" s="664"/>
      <c r="T224" s="664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</row>
    <row r="225" spans="1:48" s="71" customFormat="1" ht="17.25" customHeight="1">
      <c r="A225" s="508"/>
      <c r="B225" s="672"/>
      <c r="C225" s="683"/>
      <c r="D225" s="332"/>
      <c r="E225" s="286"/>
      <c r="F225" s="286"/>
      <c r="G225" s="286"/>
      <c r="H225" s="286"/>
      <c r="I225" s="286"/>
      <c r="J225" s="286"/>
      <c r="K225" s="286"/>
      <c r="L225" s="334"/>
      <c r="M225" s="334"/>
      <c r="N225" s="664"/>
      <c r="O225" s="664"/>
      <c r="P225" s="664"/>
      <c r="Q225" s="664"/>
      <c r="R225" s="664"/>
      <c r="S225" s="664"/>
      <c r="T225" s="664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</row>
    <row r="226" spans="1:53" s="94" customFormat="1" ht="24.75" customHeight="1">
      <c r="A226" s="509"/>
      <c r="B226" s="673"/>
      <c r="C226" s="683"/>
      <c r="D226" s="333"/>
      <c r="E226" s="287"/>
      <c r="F226" s="287"/>
      <c r="G226" s="287"/>
      <c r="H226" s="287"/>
      <c r="I226" s="287"/>
      <c r="J226" s="287"/>
      <c r="K226" s="287"/>
      <c r="L226" s="334"/>
      <c r="M226" s="334"/>
      <c r="N226" s="665"/>
      <c r="O226" s="665"/>
      <c r="P226" s="665"/>
      <c r="Q226" s="665"/>
      <c r="R226" s="665"/>
      <c r="S226" s="665"/>
      <c r="T226" s="665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92"/>
      <c r="AX226" s="92"/>
      <c r="AY226" s="93"/>
      <c r="AZ226" s="93"/>
      <c r="BA226" s="93"/>
    </row>
    <row r="227" spans="1:53" ht="15">
      <c r="A227" s="507">
        <v>9</v>
      </c>
      <c r="B227" s="671" t="s">
        <v>26</v>
      </c>
      <c r="C227" s="683"/>
      <c r="D227" s="91" t="s">
        <v>20</v>
      </c>
      <c r="E227" s="53">
        <v>39.3</v>
      </c>
      <c r="F227" s="54">
        <v>0</v>
      </c>
      <c r="G227" s="53">
        <v>39.3</v>
      </c>
      <c r="H227" s="54">
        <v>0</v>
      </c>
      <c r="I227" s="54">
        <v>0</v>
      </c>
      <c r="J227" s="54">
        <v>0</v>
      </c>
      <c r="K227" s="54">
        <v>0</v>
      </c>
      <c r="L227" s="334"/>
      <c r="M227" s="334" t="s">
        <v>173</v>
      </c>
      <c r="N227" s="54">
        <v>0</v>
      </c>
      <c r="O227" s="54">
        <v>131</v>
      </c>
      <c r="P227" s="53"/>
      <c r="Q227" s="53">
        <v>6.4</v>
      </c>
      <c r="R227" s="53">
        <v>0</v>
      </c>
      <c r="S227" s="53">
        <v>2.8</v>
      </c>
      <c r="T227" s="53">
        <v>3.6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80"/>
      <c r="AX227" s="96"/>
      <c r="AY227" s="97"/>
      <c r="AZ227" s="97"/>
      <c r="BA227" s="97"/>
    </row>
    <row r="228" spans="1:53" ht="15">
      <c r="A228" s="508"/>
      <c r="B228" s="672"/>
      <c r="C228" s="683"/>
      <c r="D228" s="163" t="s">
        <v>247</v>
      </c>
      <c r="E228" s="169">
        <v>9.3</v>
      </c>
      <c r="F228" s="173">
        <v>0</v>
      </c>
      <c r="G228" s="173">
        <v>9.3</v>
      </c>
      <c r="H228" s="173">
        <v>0</v>
      </c>
      <c r="I228" s="173">
        <v>0</v>
      </c>
      <c r="J228" s="173">
        <v>0</v>
      </c>
      <c r="K228" s="173">
        <v>0</v>
      </c>
      <c r="L228" s="334"/>
      <c r="M228" s="334"/>
      <c r="N228" s="164">
        <v>0</v>
      </c>
      <c r="O228" s="164">
        <v>0</v>
      </c>
      <c r="P228" s="164">
        <v>0</v>
      </c>
      <c r="Q228" s="164">
        <v>0</v>
      </c>
      <c r="R228" s="164">
        <v>0</v>
      </c>
      <c r="S228" s="164">
        <v>0</v>
      </c>
      <c r="T228" s="164">
        <v>0</v>
      </c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80"/>
      <c r="AX228" s="96"/>
      <c r="AY228" s="82"/>
      <c r="AZ228" s="82"/>
      <c r="BA228" s="82"/>
    </row>
    <row r="229" spans="1:53" ht="15">
      <c r="A229" s="508"/>
      <c r="B229" s="672"/>
      <c r="C229" s="683"/>
      <c r="D229" s="331" t="s">
        <v>246</v>
      </c>
      <c r="E229" s="285">
        <v>9.3</v>
      </c>
      <c r="F229" s="335">
        <v>0</v>
      </c>
      <c r="G229" s="335">
        <v>9.3</v>
      </c>
      <c r="H229" s="335">
        <v>0</v>
      </c>
      <c r="I229" s="335">
        <v>0</v>
      </c>
      <c r="J229" s="335">
        <v>0</v>
      </c>
      <c r="K229" s="335">
        <v>0</v>
      </c>
      <c r="L229" s="334"/>
      <c r="M229" s="334"/>
      <c r="N229" s="663">
        <v>0</v>
      </c>
      <c r="O229" s="663">
        <v>0</v>
      </c>
      <c r="P229" s="663"/>
      <c r="Q229" s="663">
        <v>0</v>
      </c>
      <c r="R229" s="663">
        <v>0</v>
      </c>
      <c r="S229" s="663">
        <v>0</v>
      </c>
      <c r="T229" s="663">
        <v>0</v>
      </c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80"/>
      <c r="AX229" s="96"/>
      <c r="AY229" s="82"/>
      <c r="AZ229" s="82"/>
      <c r="BA229" s="82"/>
    </row>
    <row r="230" spans="1:53" ht="15">
      <c r="A230" s="508"/>
      <c r="B230" s="672"/>
      <c r="C230" s="683"/>
      <c r="D230" s="332"/>
      <c r="E230" s="286"/>
      <c r="F230" s="336"/>
      <c r="G230" s="336"/>
      <c r="H230" s="336"/>
      <c r="I230" s="336"/>
      <c r="J230" s="336"/>
      <c r="K230" s="336"/>
      <c r="L230" s="334"/>
      <c r="M230" s="334"/>
      <c r="N230" s="664"/>
      <c r="O230" s="664"/>
      <c r="P230" s="664"/>
      <c r="Q230" s="664"/>
      <c r="R230" s="664"/>
      <c r="S230" s="664"/>
      <c r="T230" s="664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80"/>
      <c r="AX230" s="96"/>
      <c r="AY230" s="82"/>
      <c r="AZ230" s="82"/>
      <c r="BA230" s="82"/>
    </row>
    <row r="231" spans="1:53" ht="15">
      <c r="A231" s="508"/>
      <c r="B231" s="672"/>
      <c r="C231" s="683"/>
      <c r="D231" s="332"/>
      <c r="E231" s="286"/>
      <c r="F231" s="336"/>
      <c r="G231" s="336"/>
      <c r="H231" s="336"/>
      <c r="I231" s="336"/>
      <c r="J231" s="336"/>
      <c r="K231" s="336"/>
      <c r="L231" s="334"/>
      <c r="M231" s="334"/>
      <c r="N231" s="664"/>
      <c r="O231" s="664"/>
      <c r="P231" s="664"/>
      <c r="Q231" s="664"/>
      <c r="R231" s="664"/>
      <c r="S231" s="664"/>
      <c r="T231" s="664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80"/>
      <c r="AX231" s="96"/>
      <c r="AY231" s="82"/>
      <c r="AZ231" s="82"/>
      <c r="BA231" s="82"/>
    </row>
    <row r="232" spans="1:48" s="71" customFormat="1" ht="39.75" customHeight="1">
      <c r="A232" s="509"/>
      <c r="B232" s="673"/>
      <c r="C232" s="683"/>
      <c r="D232" s="333"/>
      <c r="E232" s="287"/>
      <c r="F232" s="337"/>
      <c r="G232" s="337"/>
      <c r="H232" s="337"/>
      <c r="I232" s="337"/>
      <c r="J232" s="337"/>
      <c r="K232" s="337"/>
      <c r="L232" s="334"/>
      <c r="M232" s="334"/>
      <c r="N232" s="665"/>
      <c r="O232" s="665"/>
      <c r="P232" s="665"/>
      <c r="Q232" s="665"/>
      <c r="R232" s="665"/>
      <c r="S232" s="665"/>
      <c r="T232" s="665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</row>
    <row r="233" spans="1:48" s="71" customFormat="1" ht="17.25" customHeight="1">
      <c r="A233" s="507">
        <v>10</v>
      </c>
      <c r="B233" s="671" t="s">
        <v>27</v>
      </c>
      <c r="C233" s="683"/>
      <c r="D233" s="91" t="s">
        <v>20</v>
      </c>
      <c r="E233" s="54">
        <v>40</v>
      </c>
      <c r="F233" s="54">
        <v>0</v>
      </c>
      <c r="G233" s="54">
        <v>0</v>
      </c>
      <c r="H233" s="54">
        <v>0</v>
      </c>
      <c r="I233" s="54">
        <v>0</v>
      </c>
      <c r="J233" s="54">
        <v>40</v>
      </c>
      <c r="K233" s="54">
        <v>0</v>
      </c>
      <c r="L233" s="334"/>
      <c r="M233" s="334" t="s">
        <v>174</v>
      </c>
      <c r="N233" s="54">
        <v>0</v>
      </c>
      <c r="O233" s="54">
        <v>13</v>
      </c>
      <c r="P233" s="53"/>
      <c r="Q233" s="53">
        <v>0.8</v>
      </c>
      <c r="R233" s="53">
        <v>0</v>
      </c>
      <c r="S233" s="53">
        <v>0.4</v>
      </c>
      <c r="T233" s="53">
        <v>0.4</v>
      </c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</row>
    <row r="234" spans="1:48" s="71" customFormat="1" ht="17.25" customHeight="1">
      <c r="A234" s="508"/>
      <c r="B234" s="672"/>
      <c r="C234" s="683"/>
      <c r="D234" s="163" t="s">
        <v>247</v>
      </c>
      <c r="E234" s="171">
        <v>0</v>
      </c>
      <c r="F234" s="171">
        <v>0</v>
      </c>
      <c r="G234" s="171">
        <v>0</v>
      </c>
      <c r="H234" s="171">
        <v>0</v>
      </c>
      <c r="I234" s="171">
        <v>0</v>
      </c>
      <c r="J234" s="171">
        <v>0</v>
      </c>
      <c r="K234" s="171">
        <v>0</v>
      </c>
      <c r="L234" s="334"/>
      <c r="M234" s="334"/>
      <c r="N234" s="180">
        <v>0</v>
      </c>
      <c r="O234" s="164">
        <v>0</v>
      </c>
      <c r="P234" s="180">
        <v>0</v>
      </c>
      <c r="Q234" s="180">
        <v>0</v>
      </c>
      <c r="R234" s="180">
        <v>0</v>
      </c>
      <c r="S234" s="180">
        <v>0</v>
      </c>
      <c r="T234" s="180"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</row>
    <row r="235" spans="1:48" s="71" customFormat="1" ht="17.25" customHeight="1">
      <c r="A235" s="508"/>
      <c r="B235" s="672"/>
      <c r="C235" s="683"/>
      <c r="D235" s="331" t="s">
        <v>246</v>
      </c>
      <c r="E235" s="285">
        <v>0</v>
      </c>
      <c r="F235" s="285">
        <v>0</v>
      </c>
      <c r="G235" s="285">
        <v>0</v>
      </c>
      <c r="H235" s="285">
        <v>0</v>
      </c>
      <c r="I235" s="285">
        <v>0</v>
      </c>
      <c r="J235" s="285">
        <v>0</v>
      </c>
      <c r="K235" s="285">
        <v>0</v>
      </c>
      <c r="L235" s="334"/>
      <c r="M235" s="334"/>
      <c r="N235" s="339">
        <v>0</v>
      </c>
      <c r="O235" s="339">
        <v>0</v>
      </c>
      <c r="P235" s="339"/>
      <c r="Q235" s="339">
        <v>0</v>
      </c>
      <c r="R235" s="339">
        <v>0</v>
      </c>
      <c r="S235" s="339">
        <v>0</v>
      </c>
      <c r="T235" s="339">
        <v>0</v>
      </c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</row>
    <row r="236" spans="1:48" s="71" customFormat="1" ht="17.25" customHeight="1">
      <c r="A236" s="508"/>
      <c r="B236" s="672"/>
      <c r="C236" s="683"/>
      <c r="D236" s="332"/>
      <c r="E236" s="286"/>
      <c r="F236" s="286"/>
      <c r="G236" s="286"/>
      <c r="H236" s="286"/>
      <c r="I236" s="286"/>
      <c r="J236" s="286"/>
      <c r="K236" s="286"/>
      <c r="L236" s="334"/>
      <c r="M236" s="334"/>
      <c r="N236" s="340"/>
      <c r="O236" s="340"/>
      <c r="P236" s="340"/>
      <c r="Q236" s="340"/>
      <c r="R236" s="340"/>
      <c r="S236" s="340"/>
      <c r="T236" s="340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</row>
    <row r="237" spans="1:48" s="71" customFormat="1" ht="29.25" customHeight="1">
      <c r="A237" s="508"/>
      <c r="B237" s="672"/>
      <c r="C237" s="683"/>
      <c r="D237" s="332"/>
      <c r="E237" s="286"/>
      <c r="F237" s="286"/>
      <c r="G237" s="286"/>
      <c r="H237" s="286"/>
      <c r="I237" s="286"/>
      <c r="J237" s="286"/>
      <c r="K237" s="286"/>
      <c r="L237" s="334"/>
      <c r="M237" s="334"/>
      <c r="N237" s="340"/>
      <c r="O237" s="340"/>
      <c r="P237" s="340"/>
      <c r="Q237" s="340"/>
      <c r="R237" s="340"/>
      <c r="S237" s="340"/>
      <c r="T237" s="340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</row>
    <row r="238" spans="1:48" s="71" customFormat="1" ht="21.75" customHeight="1">
      <c r="A238" s="509"/>
      <c r="B238" s="673"/>
      <c r="C238" s="683"/>
      <c r="D238" s="333"/>
      <c r="E238" s="287"/>
      <c r="F238" s="287"/>
      <c r="G238" s="287"/>
      <c r="H238" s="287"/>
      <c r="I238" s="287"/>
      <c r="J238" s="287"/>
      <c r="K238" s="287"/>
      <c r="L238" s="334"/>
      <c r="M238" s="334"/>
      <c r="N238" s="341"/>
      <c r="O238" s="341"/>
      <c r="P238" s="341"/>
      <c r="Q238" s="341"/>
      <c r="R238" s="341"/>
      <c r="S238" s="341"/>
      <c r="T238" s="341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</row>
    <row r="239" spans="1:48" s="71" customFormat="1" ht="17.25" customHeight="1">
      <c r="A239" s="507">
        <v>11</v>
      </c>
      <c r="B239" s="671" t="s">
        <v>151</v>
      </c>
      <c r="C239" s="462"/>
      <c r="D239" s="91" t="s">
        <v>20</v>
      </c>
      <c r="E239" s="53">
        <v>4.9</v>
      </c>
      <c r="F239" s="59">
        <v>0</v>
      </c>
      <c r="G239" s="59">
        <v>3.6</v>
      </c>
      <c r="H239" s="59">
        <v>1.3</v>
      </c>
      <c r="I239" s="59">
        <v>0</v>
      </c>
      <c r="J239" s="59">
        <v>0</v>
      </c>
      <c r="K239" s="59">
        <v>0</v>
      </c>
      <c r="L239" s="409"/>
      <c r="M239" s="409"/>
      <c r="N239" s="24">
        <v>0</v>
      </c>
      <c r="O239" s="68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</row>
    <row r="240" spans="1:48" s="71" customFormat="1" ht="17.25" customHeight="1">
      <c r="A240" s="508"/>
      <c r="B240" s="672"/>
      <c r="C240" s="463"/>
      <c r="D240" s="163" t="s">
        <v>247</v>
      </c>
      <c r="E240" s="171">
        <v>0</v>
      </c>
      <c r="F240" s="171">
        <v>0</v>
      </c>
      <c r="G240" s="171">
        <v>0</v>
      </c>
      <c r="H240" s="171">
        <v>0</v>
      </c>
      <c r="I240" s="171">
        <v>0</v>
      </c>
      <c r="J240" s="171">
        <v>0</v>
      </c>
      <c r="K240" s="171">
        <v>0</v>
      </c>
      <c r="L240" s="410"/>
      <c r="M240" s="410"/>
      <c r="N240" s="180">
        <v>0</v>
      </c>
      <c r="O240" s="164">
        <v>0</v>
      </c>
      <c r="P240" s="180">
        <v>0</v>
      </c>
      <c r="Q240" s="180">
        <v>0</v>
      </c>
      <c r="R240" s="180">
        <v>0</v>
      </c>
      <c r="S240" s="180">
        <v>0</v>
      </c>
      <c r="T240" s="180">
        <v>0</v>
      </c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</row>
    <row r="241" spans="1:48" s="71" customFormat="1" ht="17.25" customHeight="1">
      <c r="A241" s="508"/>
      <c r="B241" s="672"/>
      <c r="C241" s="463"/>
      <c r="D241" s="331" t="s">
        <v>246</v>
      </c>
      <c r="E241" s="288">
        <v>0</v>
      </c>
      <c r="F241" s="318">
        <v>0</v>
      </c>
      <c r="G241" s="747">
        <v>0</v>
      </c>
      <c r="H241" s="318">
        <v>0</v>
      </c>
      <c r="I241" s="318">
        <v>0</v>
      </c>
      <c r="J241" s="318">
        <v>0</v>
      </c>
      <c r="K241" s="318">
        <v>0</v>
      </c>
      <c r="L241" s="410"/>
      <c r="M241" s="410"/>
      <c r="N241" s="339">
        <v>0</v>
      </c>
      <c r="O241" s="663">
        <v>0</v>
      </c>
      <c r="P241" s="339">
        <v>2</v>
      </c>
      <c r="Q241" s="339">
        <v>0</v>
      </c>
      <c r="R241" s="339">
        <v>0</v>
      </c>
      <c r="S241" s="339">
        <v>0</v>
      </c>
      <c r="T241" s="339">
        <v>0</v>
      </c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</row>
    <row r="242" spans="1:48" s="71" customFormat="1" ht="12" customHeight="1">
      <c r="A242" s="508"/>
      <c r="B242" s="672"/>
      <c r="C242" s="463"/>
      <c r="D242" s="332"/>
      <c r="E242" s="284"/>
      <c r="F242" s="319"/>
      <c r="G242" s="748"/>
      <c r="H242" s="319"/>
      <c r="I242" s="319"/>
      <c r="J242" s="319"/>
      <c r="K242" s="319"/>
      <c r="L242" s="410"/>
      <c r="M242" s="410"/>
      <c r="N242" s="340"/>
      <c r="O242" s="664"/>
      <c r="P242" s="340"/>
      <c r="Q242" s="340"/>
      <c r="R242" s="340"/>
      <c r="S242" s="340"/>
      <c r="T242" s="340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</row>
    <row r="243" spans="1:48" s="71" customFormat="1" ht="3.75" customHeight="1" hidden="1">
      <c r="A243" s="508"/>
      <c r="B243" s="672"/>
      <c r="C243" s="463"/>
      <c r="D243" s="332"/>
      <c r="E243" s="284"/>
      <c r="F243" s="319"/>
      <c r="G243" s="748"/>
      <c r="H243" s="319"/>
      <c r="I243" s="319"/>
      <c r="J243" s="319"/>
      <c r="K243" s="319"/>
      <c r="L243" s="410"/>
      <c r="M243" s="410"/>
      <c r="N243" s="340"/>
      <c r="O243" s="664"/>
      <c r="P243" s="340"/>
      <c r="Q243" s="340"/>
      <c r="R243" s="340"/>
      <c r="S243" s="340"/>
      <c r="T243" s="340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</row>
    <row r="244" spans="1:48" s="71" customFormat="1" ht="9" customHeight="1" hidden="1">
      <c r="A244" s="509"/>
      <c r="B244" s="673"/>
      <c r="C244" s="464"/>
      <c r="D244" s="333"/>
      <c r="E244" s="282"/>
      <c r="F244" s="320"/>
      <c r="G244" s="749"/>
      <c r="H244" s="320"/>
      <c r="I244" s="320"/>
      <c r="J244" s="320"/>
      <c r="K244" s="320"/>
      <c r="L244" s="411"/>
      <c r="M244" s="411"/>
      <c r="N244" s="341"/>
      <c r="O244" s="665"/>
      <c r="P244" s="341"/>
      <c r="Q244" s="341"/>
      <c r="R244" s="341"/>
      <c r="S244" s="341"/>
      <c r="T244" s="341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</row>
    <row r="245" spans="1:48" s="71" customFormat="1" ht="17.25" customHeight="1">
      <c r="A245" s="507">
        <v>12</v>
      </c>
      <c r="B245" s="671" t="s">
        <v>28</v>
      </c>
      <c r="C245" s="683" t="s">
        <v>29</v>
      </c>
      <c r="D245" s="52" t="s">
        <v>20</v>
      </c>
      <c r="E245" s="272">
        <v>25</v>
      </c>
      <c r="F245" s="272">
        <v>0</v>
      </c>
      <c r="G245" s="272">
        <v>0</v>
      </c>
      <c r="H245" s="272">
        <v>0</v>
      </c>
      <c r="I245" s="272">
        <v>7</v>
      </c>
      <c r="J245" s="272">
        <v>18</v>
      </c>
      <c r="K245" s="272">
        <v>0</v>
      </c>
      <c r="L245" s="334" t="s">
        <v>148</v>
      </c>
      <c r="M245" s="334" t="s">
        <v>30</v>
      </c>
      <c r="N245" s="53">
        <v>8</v>
      </c>
      <c r="O245" s="54">
        <v>30</v>
      </c>
      <c r="P245" s="53"/>
      <c r="Q245" s="53">
        <v>2.4</v>
      </c>
      <c r="R245" s="54">
        <v>0</v>
      </c>
      <c r="S245" s="53">
        <v>1.4</v>
      </c>
      <c r="T245" s="53">
        <v>1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</row>
    <row r="246" spans="1:48" s="71" customFormat="1" ht="17.25" customHeight="1">
      <c r="A246" s="508"/>
      <c r="B246" s="672"/>
      <c r="C246" s="683"/>
      <c r="D246" s="163" t="s">
        <v>247</v>
      </c>
      <c r="E246" s="240">
        <v>25</v>
      </c>
      <c r="F246" s="240">
        <v>0</v>
      </c>
      <c r="G246" s="240">
        <v>0</v>
      </c>
      <c r="H246" s="240">
        <v>0</v>
      </c>
      <c r="I246" s="240">
        <v>7</v>
      </c>
      <c r="J246" s="240">
        <v>18</v>
      </c>
      <c r="K246" s="240">
        <v>0</v>
      </c>
      <c r="L246" s="334"/>
      <c r="M246" s="334"/>
      <c r="N246" s="180">
        <v>1.6</v>
      </c>
      <c r="O246" s="166">
        <v>30</v>
      </c>
      <c r="P246" s="169"/>
      <c r="Q246" s="169">
        <v>0.5</v>
      </c>
      <c r="R246" s="171"/>
      <c r="S246" s="169">
        <v>0.3</v>
      </c>
      <c r="T246" s="169">
        <v>0.2</v>
      </c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</row>
    <row r="247" spans="1:48" s="71" customFormat="1" ht="17.25" customHeight="1">
      <c r="A247" s="508"/>
      <c r="B247" s="672"/>
      <c r="C247" s="683"/>
      <c r="D247" s="331" t="s">
        <v>246</v>
      </c>
      <c r="E247" s="729">
        <v>25</v>
      </c>
      <c r="F247" s="729">
        <v>0</v>
      </c>
      <c r="G247" s="403">
        <v>0</v>
      </c>
      <c r="H247" s="403">
        <v>0</v>
      </c>
      <c r="I247" s="403">
        <v>7</v>
      </c>
      <c r="J247" s="403">
        <v>18</v>
      </c>
      <c r="K247" s="403">
        <v>0</v>
      </c>
      <c r="L247" s="334"/>
      <c r="M247" s="334"/>
      <c r="N247" s="750"/>
      <c r="O247" s="283">
        <v>35</v>
      </c>
      <c r="P247" s="53"/>
      <c r="Q247" s="285">
        <v>0.8</v>
      </c>
      <c r="R247" s="288"/>
      <c r="S247" s="285">
        <v>0.5</v>
      </c>
      <c r="T247" s="285">
        <v>0.3</v>
      </c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</row>
    <row r="248" spans="1:48" s="71" customFormat="1" ht="0.75" customHeight="1">
      <c r="A248" s="508"/>
      <c r="B248" s="672"/>
      <c r="C248" s="683"/>
      <c r="D248" s="332"/>
      <c r="E248" s="730"/>
      <c r="F248" s="730"/>
      <c r="G248" s="404"/>
      <c r="H248" s="404"/>
      <c r="I248" s="404"/>
      <c r="J248" s="404"/>
      <c r="K248" s="404"/>
      <c r="L248" s="334"/>
      <c r="M248" s="334"/>
      <c r="N248" s="751"/>
      <c r="O248" s="278"/>
      <c r="P248" s="53"/>
      <c r="Q248" s="286"/>
      <c r="R248" s="284"/>
      <c r="S248" s="286"/>
      <c r="T248" s="286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</row>
    <row r="249" spans="1:48" s="71" customFormat="1" ht="10.5" customHeight="1" hidden="1">
      <c r="A249" s="508"/>
      <c r="B249" s="672"/>
      <c r="C249" s="683"/>
      <c r="D249" s="332"/>
      <c r="E249" s="730"/>
      <c r="F249" s="730"/>
      <c r="G249" s="404"/>
      <c r="H249" s="404"/>
      <c r="I249" s="404"/>
      <c r="J249" s="404"/>
      <c r="K249" s="404"/>
      <c r="L249" s="334"/>
      <c r="M249" s="334"/>
      <c r="N249" s="751"/>
      <c r="O249" s="278"/>
      <c r="P249" s="53"/>
      <c r="Q249" s="286"/>
      <c r="R249" s="284"/>
      <c r="S249" s="286"/>
      <c r="T249" s="286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</row>
    <row r="250" spans="1:48" s="71" customFormat="1" ht="17.25" customHeight="1" hidden="1">
      <c r="A250" s="509"/>
      <c r="B250" s="673"/>
      <c r="C250" s="683"/>
      <c r="D250" s="333"/>
      <c r="E250" s="731"/>
      <c r="F250" s="731"/>
      <c r="G250" s="405"/>
      <c r="H250" s="405"/>
      <c r="I250" s="405"/>
      <c r="J250" s="405"/>
      <c r="K250" s="405"/>
      <c r="L250" s="334"/>
      <c r="M250" s="334"/>
      <c r="N250" s="752"/>
      <c r="O250" s="279"/>
      <c r="P250" s="53"/>
      <c r="Q250" s="287"/>
      <c r="R250" s="282"/>
      <c r="S250" s="287"/>
      <c r="T250" s="287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</row>
    <row r="251" spans="1:48" s="71" customFormat="1" ht="17.25" customHeight="1">
      <c r="A251" s="507">
        <v>13</v>
      </c>
      <c r="B251" s="671" t="s">
        <v>32</v>
      </c>
      <c r="C251" s="683" t="s">
        <v>33</v>
      </c>
      <c r="D251" s="52" t="s">
        <v>20</v>
      </c>
      <c r="E251" s="272">
        <v>16</v>
      </c>
      <c r="F251" s="272">
        <v>0</v>
      </c>
      <c r="G251" s="272">
        <v>0</v>
      </c>
      <c r="H251" s="272">
        <v>0</v>
      </c>
      <c r="I251" s="272">
        <v>4</v>
      </c>
      <c r="J251" s="272">
        <v>12</v>
      </c>
      <c r="K251" s="272">
        <v>0</v>
      </c>
      <c r="L251" s="334" t="s">
        <v>149</v>
      </c>
      <c r="M251" s="334" t="s">
        <v>34</v>
      </c>
      <c r="N251" s="53">
        <v>1</v>
      </c>
      <c r="O251" s="54">
        <v>40</v>
      </c>
      <c r="P251" s="53"/>
      <c r="Q251" s="53">
        <v>1.9</v>
      </c>
      <c r="R251" s="54">
        <v>0</v>
      </c>
      <c r="S251" s="53">
        <v>1.1</v>
      </c>
      <c r="T251" s="53">
        <v>0.8</v>
      </c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</row>
    <row r="252" spans="1:48" s="71" customFormat="1" ht="27.75" customHeight="1">
      <c r="A252" s="508"/>
      <c r="B252" s="672"/>
      <c r="C252" s="683"/>
      <c r="D252" s="163" t="s">
        <v>247</v>
      </c>
      <c r="E252" s="240">
        <v>5</v>
      </c>
      <c r="F252" s="181">
        <v>0</v>
      </c>
      <c r="G252" s="181">
        <v>0</v>
      </c>
      <c r="H252" s="181">
        <v>0</v>
      </c>
      <c r="I252" s="181">
        <v>1</v>
      </c>
      <c r="J252" s="181">
        <v>4</v>
      </c>
      <c r="K252" s="181">
        <v>0</v>
      </c>
      <c r="L252" s="334"/>
      <c r="M252" s="334"/>
      <c r="N252" s="180">
        <v>0.2</v>
      </c>
      <c r="O252" s="191">
        <v>0</v>
      </c>
      <c r="P252" s="191">
        <v>0</v>
      </c>
      <c r="Q252" s="191">
        <v>0</v>
      </c>
      <c r="R252" s="191">
        <v>0</v>
      </c>
      <c r="S252" s="191">
        <v>0</v>
      </c>
      <c r="T252" s="191">
        <v>0</v>
      </c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</row>
    <row r="253" spans="1:48" s="71" customFormat="1" ht="11.25" customHeight="1" hidden="1">
      <c r="A253" s="508"/>
      <c r="B253" s="672"/>
      <c r="C253" s="683"/>
      <c r="D253" s="331" t="s">
        <v>246</v>
      </c>
      <c r="E253" s="729">
        <v>2</v>
      </c>
      <c r="F253" s="403">
        <v>0</v>
      </c>
      <c r="G253" s="403">
        <v>0</v>
      </c>
      <c r="H253" s="403">
        <v>0</v>
      </c>
      <c r="I253" s="403">
        <v>2</v>
      </c>
      <c r="J253" s="403">
        <v>0</v>
      </c>
      <c r="K253" s="403">
        <v>0</v>
      </c>
      <c r="L253" s="334"/>
      <c r="M253" s="334"/>
      <c r="N253" s="339"/>
      <c r="O253" s="326">
        <v>0</v>
      </c>
      <c r="P253" s="192"/>
      <c r="Q253" s="288">
        <v>0</v>
      </c>
      <c r="R253" s="288">
        <v>0</v>
      </c>
      <c r="S253" s="285">
        <v>0</v>
      </c>
      <c r="T253" s="285">
        <v>0</v>
      </c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</row>
    <row r="254" spans="1:48" s="71" customFormat="1" ht="12" customHeight="1" hidden="1">
      <c r="A254" s="508"/>
      <c r="B254" s="672"/>
      <c r="C254" s="683"/>
      <c r="D254" s="332"/>
      <c r="E254" s="730"/>
      <c r="F254" s="404"/>
      <c r="G254" s="404"/>
      <c r="H254" s="404"/>
      <c r="I254" s="404"/>
      <c r="J254" s="404"/>
      <c r="K254" s="404"/>
      <c r="L254" s="334"/>
      <c r="M254" s="334"/>
      <c r="N254" s="340"/>
      <c r="O254" s="327"/>
      <c r="P254" s="192"/>
      <c r="Q254" s="284"/>
      <c r="R254" s="284"/>
      <c r="S254" s="286"/>
      <c r="T254" s="286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</row>
    <row r="255" spans="1:48" s="71" customFormat="1" ht="16.5" customHeight="1" hidden="1">
      <c r="A255" s="508"/>
      <c r="B255" s="672"/>
      <c r="C255" s="683"/>
      <c r="D255" s="332"/>
      <c r="E255" s="730"/>
      <c r="F255" s="404"/>
      <c r="G255" s="404"/>
      <c r="H255" s="404"/>
      <c r="I255" s="404"/>
      <c r="J255" s="404"/>
      <c r="K255" s="404"/>
      <c r="L255" s="334"/>
      <c r="M255" s="334"/>
      <c r="N255" s="340"/>
      <c r="O255" s="327"/>
      <c r="P255" s="192"/>
      <c r="Q255" s="284"/>
      <c r="R255" s="284"/>
      <c r="S255" s="286"/>
      <c r="T255" s="286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</row>
    <row r="256" spans="1:48" s="71" customFormat="1" ht="17.25" customHeight="1" hidden="1">
      <c r="A256" s="509"/>
      <c r="B256" s="673"/>
      <c r="C256" s="683"/>
      <c r="D256" s="333"/>
      <c r="E256" s="731"/>
      <c r="F256" s="405"/>
      <c r="G256" s="405"/>
      <c r="H256" s="405"/>
      <c r="I256" s="405"/>
      <c r="J256" s="405"/>
      <c r="K256" s="405"/>
      <c r="L256" s="334"/>
      <c r="M256" s="334"/>
      <c r="N256" s="341"/>
      <c r="O256" s="328"/>
      <c r="P256" s="192"/>
      <c r="Q256" s="282"/>
      <c r="R256" s="282"/>
      <c r="S256" s="287"/>
      <c r="T256" s="287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</row>
    <row r="257" spans="1:48" s="71" customFormat="1" ht="17.25" customHeight="1">
      <c r="A257" s="507">
        <v>14</v>
      </c>
      <c r="B257" s="715" t="s">
        <v>35</v>
      </c>
      <c r="C257" s="683" t="s">
        <v>36</v>
      </c>
      <c r="D257" s="52" t="s">
        <v>20</v>
      </c>
      <c r="E257" s="24">
        <v>34</v>
      </c>
      <c r="F257" s="68">
        <v>0</v>
      </c>
      <c r="G257" s="68">
        <v>0</v>
      </c>
      <c r="H257" s="68">
        <v>0</v>
      </c>
      <c r="I257" s="68">
        <v>33</v>
      </c>
      <c r="J257" s="68">
        <v>1</v>
      </c>
      <c r="K257" s="68">
        <v>0</v>
      </c>
      <c r="L257" s="408" t="s">
        <v>178</v>
      </c>
      <c r="M257" s="408" t="s">
        <v>37</v>
      </c>
      <c r="N257" s="25">
        <v>24.2</v>
      </c>
      <c r="O257" s="69">
        <v>33</v>
      </c>
      <c r="P257" s="25"/>
      <c r="Q257" s="25">
        <v>1.8</v>
      </c>
      <c r="R257" s="69">
        <v>0</v>
      </c>
      <c r="S257" s="25">
        <v>1.1</v>
      </c>
      <c r="T257" s="25">
        <v>0.7</v>
      </c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</row>
    <row r="258" spans="1:48" s="71" customFormat="1" ht="17.25" customHeight="1">
      <c r="A258" s="508"/>
      <c r="B258" s="715"/>
      <c r="C258" s="683"/>
      <c r="D258" s="163" t="s">
        <v>247</v>
      </c>
      <c r="E258" s="180">
        <v>17.5</v>
      </c>
      <c r="F258" s="170">
        <v>0</v>
      </c>
      <c r="G258" s="170">
        <v>0</v>
      </c>
      <c r="H258" s="170">
        <v>0</v>
      </c>
      <c r="I258" s="170">
        <v>16.5</v>
      </c>
      <c r="J258" s="170">
        <v>1</v>
      </c>
      <c r="K258" s="170">
        <v>0</v>
      </c>
      <c r="L258" s="408"/>
      <c r="M258" s="408"/>
      <c r="N258" s="170">
        <v>0.3</v>
      </c>
      <c r="O258" s="193">
        <v>7</v>
      </c>
      <c r="P258" s="170"/>
      <c r="Q258" s="194">
        <v>0.1</v>
      </c>
      <c r="R258" s="195">
        <v>0</v>
      </c>
      <c r="S258" s="195">
        <v>0.1</v>
      </c>
      <c r="T258" s="195">
        <v>0</v>
      </c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</row>
    <row r="259" spans="1:48" s="71" customFormat="1" ht="17.25" customHeight="1">
      <c r="A259" s="508"/>
      <c r="B259" s="715"/>
      <c r="C259" s="683"/>
      <c r="D259" s="331" t="s">
        <v>246</v>
      </c>
      <c r="E259" s="339">
        <v>0</v>
      </c>
      <c r="F259" s="301">
        <v>0</v>
      </c>
      <c r="G259" s="301">
        <v>0</v>
      </c>
      <c r="H259" s="301">
        <v>0</v>
      </c>
      <c r="I259" s="301">
        <v>0</v>
      </c>
      <c r="J259" s="301">
        <v>0</v>
      </c>
      <c r="K259" s="326">
        <v>0</v>
      </c>
      <c r="L259" s="408"/>
      <c r="M259" s="408"/>
      <c r="N259" s="301">
        <v>0</v>
      </c>
      <c r="O259" s="309">
        <v>0</v>
      </c>
      <c r="P259" s="196"/>
      <c r="Q259" s="280">
        <v>0</v>
      </c>
      <c r="R259" s="391">
        <v>0</v>
      </c>
      <c r="S259" s="391">
        <v>0</v>
      </c>
      <c r="T259" s="391">
        <v>0</v>
      </c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</row>
    <row r="260" spans="1:48" s="71" customFormat="1" ht="15" customHeight="1" hidden="1">
      <c r="A260" s="508"/>
      <c r="B260" s="715"/>
      <c r="C260" s="683"/>
      <c r="D260" s="332"/>
      <c r="E260" s="340"/>
      <c r="F260" s="329"/>
      <c r="G260" s="329"/>
      <c r="H260" s="329"/>
      <c r="I260" s="329"/>
      <c r="J260" s="329"/>
      <c r="K260" s="327"/>
      <c r="L260" s="408"/>
      <c r="M260" s="408"/>
      <c r="N260" s="329"/>
      <c r="O260" s="310"/>
      <c r="P260" s="196"/>
      <c r="Q260" s="281"/>
      <c r="R260" s="392"/>
      <c r="S260" s="392"/>
      <c r="T260" s="392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</row>
    <row r="261" spans="1:48" s="71" customFormat="1" ht="15" hidden="1">
      <c r="A261" s="508"/>
      <c r="B261" s="715"/>
      <c r="C261" s="683"/>
      <c r="D261" s="332"/>
      <c r="E261" s="340"/>
      <c r="F261" s="329"/>
      <c r="G261" s="329"/>
      <c r="H261" s="329"/>
      <c r="I261" s="329"/>
      <c r="J261" s="329"/>
      <c r="K261" s="327"/>
      <c r="L261" s="408"/>
      <c r="M261" s="408"/>
      <c r="N261" s="329"/>
      <c r="O261" s="310"/>
      <c r="P261" s="196"/>
      <c r="Q261" s="281"/>
      <c r="R261" s="392"/>
      <c r="S261" s="392"/>
      <c r="T261" s="392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</row>
    <row r="262" spans="1:53" s="94" customFormat="1" ht="15" customHeight="1" hidden="1">
      <c r="A262" s="509"/>
      <c r="B262" s="715"/>
      <c r="C262" s="683"/>
      <c r="D262" s="333"/>
      <c r="E262" s="341"/>
      <c r="F262" s="302"/>
      <c r="G262" s="302"/>
      <c r="H262" s="302"/>
      <c r="I262" s="302"/>
      <c r="J262" s="302"/>
      <c r="K262" s="328"/>
      <c r="L262" s="408"/>
      <c r="M262" s="408"/>
      <c r="N262" s="302"/>
      <c r="O262" s="311"/>
      <c r="P262" s="196"/>
      <c r="Q262" s="277"/>
      <c r="R262" s="393"/>
      <c r="S262" s="393"/>
      <c r="T262" s="393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92"/>
      <c r="AX262" s="92"/>
      <c r="AY262" s="93"/>
      <c r="AZ262" s="93"/>
      <c r="BA262" s="93"/>
    </row>
    <row r="263" spans="1:53" ht="15">
      <c r="A263" s="507">
        <v>15</v>
      </c>
      <c r="B263" s="671" t="s">
        <v>126</v>
      </c>
      <c r="C263" s="462" t="s">
        <v>106</v>
      </c>
      <c r="D263" s="52" t="s">
        <v>20</v>
      </c>
      <c r="E263" s="24">
        <v>10</v>
      </c>
      <c r="F263" s="68">
        <v>0</v>
      </c>
      <c r="G263" s="68">
        <v>0</v>
      </c>
      <c r="H263" s="68">
        <v>0</v>
      </c>
      <c r="I263" s="24">
        <v>6.5</v>
      </c>
      <c r="J263" s="24">
        <v>3.5</v>
      </c>
      <c r="K263" s="68">
        <v>0</v>
      </c>
      <c r="L263" s="408" t="s">
        <v>150</v>
      </c>
      <c r="M263" s="408" t="s">
        <v>107</v>
      </c>
      <c r="N263" s="25">
        <v>4.4</v>
      </c>
      <c r="O263" s="69">
        <v>25</v>
      </c>
      <c r="P263" s="25"/>
      <c r="Q263" s="25">
        <v>1.2</v>
      </c>
      <c r="R263" s="25">
        <v>0.8</v>
      </c>
      <c r="S263" s="25">
        <v>0.4</v>
      </c>
      <c r="T263" s="69">
        <v>0</v>
      </c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80"/>
      <c r="AX263" s="96"/>
      <c r="AY263" s="97"/>
      <c r="AZ263" s="97"/>
      <c r="BA263" s="97"/>
    </row>
    <row r="264" spans="1:53" ht="15">
      <c r="A264" s="508"/>
      <c r="B264" s="672"/>
      <c r="C264" s="463"/>
      <c r="D264" s="163" t="s">
        <v>247</v>
      </c>
      <c r="E264" s="164">
        <v>0</v>
      </c>
      <c r="F264" s="164">
        <v>0</v>
      </c>
      <c r="G264" s="164">
        <v>0</v>
      </c>
      <c r="H264" s="164">
        <v>0</v>
      </c>
      <c r="I264" s="164">
        <v>0</v>
      </c>
      <c r="J264" s="164">
        <v>0</v>
      </c>
      <c r="K264" s="164">
        <v>0</v>
      </c>
      <c r="L264" s="408"/>
      <c r="M264" s="408"/>
      <c r="N264" s="165">
        <v>0</v>
      </c>
      <c r="O264" s="165">
        <v>0</v>
      </c>
      <c r="P264" s="165">
        <v>0</v>
      </c>
      <c r="Q264" s="165">
        <v>0</v>
      </c>
      <c r="R264" s="165">
        <v>0</v>
      </c>
      <c r="S264" s="165">
        <v>0</v>
      </c>
      <c r="T264" s="165">
        <v>0</v>
      </c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80"/>
      <c r="AX264" s="96"/>
      <c r="AY264" s="82"/>
      <c r="AZ264" s="82"/>
      <c r="BA264" s="82"/>
    </row>
    <row r="265" spans="1:53" ht="15">
      <c r="A265" s="508"/>
      <c r="B265" s="672"/>
      <c r="C265" s="463"/>
      <c r="D265" s="331" t="s">
        <v>246</v>
      </c>
      <c r="E265" s="339">
        <v>0.9</v>
      </c>
      <c r="F265" s="301">
        <v>0</v>
      </c>
      <c r="G265" s="301">
        <v>0</v>
      </c>
      <c r="H265" s="301">
        <v>0</v>
      </c>
      <c r="I265" s="301">
        <v>0.9</v>
      </c>
      <c r="J265" s="301">
        <v>0</v>
      </c>
      <c r="K265" s="326">
        <v>0</v>
      </c>
      <c r="L265" s="408"/>
      <c r="M265" s="408"/>
      <c r="N265" s="301">
        <v>0</v>
      </c>
      <c r="O265" s="309">
        <v>0</v>
      </c>
      <c r="P265" s="196"/>
      <c r="Q265" s="280">
        <v>0</v>
      </c>
      <c r="R265" s="391">
        <v>0</v>
      </c>
      <c r="S265" s="391">
        <v>0</v>
      </c>
      <c r="T265" s="309">
        <v>0</v>
      </c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80"/>
      <c r="AX265" s="96"/>
      <c r="AY265" s="82"/>
      <c r="AZ265" s="82"/>
      <c r="BA265" s="82"/>
    </row>
    <row r="266" spans="1:53" ht="3" customHeight="1">
      <c r="A266" s="508"/>
      <c r="B266" s="672"/>
      <c r="C266" s="463"/>
      <c r="D266" s="332"/>
      <c r="E266" s="340"/>
      <c r="F266" s="329"/>
      <c r="G266" s="329"/>
      <c r="H266" s="329"/>
      <c r="I266" s="329"/>
      <c r="J266" s="329"/>
      <c r="K266" s="327"/>
      <c r="L266" s="408"/>
      <c r="M266" s="408"/>
      <c r="N266" s="329"/>
      <c r="O266" s="310"/>
      <c r="P266" s="196"/>
      <c r="Q266" s="281"/>
      <c r="R266" s="392"/>
      <c r="S266" s="392"/>
      <c r="T266" s="310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80"/>
      <c r="AX266" s="96"/>
      <c r="AY266" s="82"/>
      <c r="AZ266" s="82"/>
      <c r="BA266" s="82"/>
    </row>
    <row r="267" spans="1:53" ht="15" hidden="1">
      <c r="A267" s="508"/>
      <c r="B267" s="672"/>
      <c r="C267" s="463"/>
      <c r="D267" s="332"/>
      <c r="E267" s="340"/>
      <c r="F267" s="329"/>
      <c r="G267" s="329"/>
      <c r="H267" s="329"/>
      <c r="I267" s="329"/>
      <c r="J267" s="329"/>
      <c r="K267" s="327"/>
      <c r="L267" s="408"/>
      <c r="M267" s="408"/>
      <c r="N267" s="329"/>
      <c r="O267" s="310"/>
      <c r="P267" s="196"/>
      <c r="Q267" s="281"/>
      <c r="R267" s="392"/>
      <c r="S267" s="392"/>
      <c r="T267" s="310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80"/>
      <c r="AX267" s="96"/>
      <c r="AY267" s="82"/>
      <c r="AZ267" s="82"/>
      <c r="BA267" s="82"/>
    </row>
    <row r="268" spans="1:48" ht="15.75" hidden="1">
      <c r="A268" s="509"/>
      <c r="B268" s="673"/>
      <c r="C268" s="464"/>
      <c r="D268" s="333"/>
      <c r="E268" s="341"/>
      <c r="F268" s="302"/>
      <c r="G268" s="302"/>
      <c r="H268" s="302"/>
      <c r="I268" s="302"/>
      <c r="J268" s="302"/>
      <c r="K268" s="328"/>
      <c r="L268" s="408"/>
      <c r="M268" s="408"/>
      <c r="N268" s="302"/>
      <c r="O268" s="311"/>
      <c r="P268" s="196"/>
      <c r="Q268" s="277"/>
      <c r="R268" s="393"/>
      <c r="S268" s="393"/>
      <c r="T268" s="311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</row>
    <row r="269" spans="1:48" s="50" customFormat="1" ht="15">
      <c r="A269" s="507">
        <v>16</v>
      </c>
      <c r="B269" s="671" t="s">
        <v>127</v>
      </c>
      <c r="C269" s="462" t="s">
        <v>108</v>
      </c>
      <c r="D269" s="52" t="s">
        <v>20</v>
      </c>
      <c r="E269" s="68">
        <v>20</v>
      </c>
      <c r="F269" s="68">
        <v>0</v>
      </c>
      <c r="G269" s="68">
        <v>0</v>
      </c>
      <c r="H269" s="68">
        <v>0</v>
      </c>
      <c r="I269" s="68">
        <v>13</v>
      </c>
      <c r="J269" s="68">
        <v>7</v>
      </c>
      <c r="K269" s="68">
        <v>0</v>
      </c>
      <c r="L269" s="408" t="s">
        <v>100</v>
      </c>
      <c r="M269" s="408" t="s">
        <v>109</v>
      </c>
      <c r="N269" s="25">
        <v>3</v>
      </c>
      <c r="O269" s="69">
        <v>40</v>
      </c>
      <c r="P269" s="25"/>
      <c r="Q269" s="25">
        <v>0.7</v>
      </c>
      <c r="R269" s="25">
        <v>0.5</v>
      </c>
      <c r="S269" s="25">
        <v>0.2</v>
      </c>
      <c r="T269" s="25">
        <v>0.1</v>
      </c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</row>
    <row r="270" spans="1:48" s="50" customFormat="1" ht="15">
      <c r="A270" s="508"/>
      <c r="B270" s="672"/>
      <c r="C270" s="463"/>
      <c r="D270" s="163" t="s">
        <v>247</v>
      </c>
      <c r="E270" s="164">
        <v>0</v>
      </c>
      <c r="F270" s="164">
        <v>0</v>
      </c>
      <c r="G270" s="164">
        <v>0</v>
      </c>
      <c r="H270" s="164">
        <v>0</v>
      </c>
      <c r="I270" s="164">
        <v>0</v>
      </c>
      <c r="J270" s="164">
        <v>0</v>
      </c>
      <c r="K270" s="164">
        <v>0</v>
      </c>
      <c r="L270" s="408"/>
      <c r="M270" s="408"/>
      <c r="N270" s="170">
        <v>0</v>
      </c>
      <c r="O270" s="165">
        <v>0</v>
      </c>
      <c r="P270" s="170">
        <v>0</v>
      </c>
      <c r="Q270" s="170">
        <v>0</v>
      </c>
      <c r="R270" s="170">
        <v>0</v>
      </c>
      <c r="S270" s="170">
        <v>0</v>
      </c>
      <c r="T270" s="170">
        <v>0</v>
      </c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</row>
    <row r="271" spans="1:48" s="50" customFormat="1" ht="15">
      <c r="A271" s="508"/>
      <c r="B271" s="672"/>
      <c r="C271" s="463"/>
      <c r="D271" s="331" t="s">
        <v>246</v>
      </c>
      <c r="E271" s="339">
        <v>0</v>
      </c>
      <c r="F271" s="301">
        <v>0</v>
      </c>
      <c r="G271" s="301">
        <v>0</v>
      </c>
      <c r="H271" s="301">
        <v>0</v>
      </c>
      <c r="I271" s="301">
        <v>0</v>
      </c>
      <c r="J271" s="301">
        <v>0</v>
      </c>
      <c r="K271" s="326">
        <v>0</v>
      </c>
      <c r="L271" s="408"/>
      <c r="M271" s="408"/>
      <c r="N271" s="301">
        <v>0</v>
      </c>
      <c r="O271" s="309">
        <v>0</v>
      </c>
      <c r="P271" s="196"/>
      <c r="Q271" s="674">
        <v>0</v>
      </c>
      <c r="R271" s="309">
        <v>0</v>
      </c>
      <c r="S271" s="309">
        <v>0</v>
      </c>
      <c r="T271" s="309">
        <v>0</v>
      </c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</row>
    <row r="272" spans="1:48" s="50" customFormat="1" ht="3.75" customHeight="1">
      <c r="A272" s="508"/>
      <c r="B272" s="672"/>
      <c r="C272" s="463"/>
      <c r="D272" s="332"/>
      <c r="E272" s="340"/>
      <c r="F272" s="329"/>
      <c r="G272" s="329"/>
      <c r="H272" s="329"/>
      <c r="I272" s="329"/>
      <c r="J272" s="329"/>
      <c r="K272" s="327"/>
      <c r="L272" s="408"/>
      <c r="M272" s="408"/>
      <c r="N272" s="329"/>
      <c r="O272" s="310"/>
      <c r="P272" s="196"/>
      <c r="Q272" s="675"/>
      <c r="R272" s="310"/>
      <c r="S272" s="310"/>
      <c r="T272" s="310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</row>
    <row r="273" spans="1:48" s="50" customFormat="1" ht="15" hidden="1">
      <c r="A273" s="508"/>
      <c r="B273" s="672"/>
      <c r="C273" s="463"/>
      <c r="D273" s="332"/>
      <c r="E273" s="340"/>
      <c r="F273" s="329"/>
      <c r="G273" s="329"/>
      <c r="H273" s="329"/>
      <c r="I273" s="329"/>
      <c r="J273" s="329"/>
      <c r="K273" s="327"/>
      <c r="L273" s="408"/>
      <c r="M273" s="408"/>
      <c r="N273" s="329"/>
      <c r="O273" s="310"/>
      <c r="P273" s="196"/>
      <c r="Q273" s="675"/>
      <c r="R273" s="310"/>
      <c r="S273" s="310"/>
      <c r="T273" s="310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</row>
    <row r="274" spans="1:48" s="50" customFormat="1" ht="15" hidden="1">
      <c r="A274" s="509"/>
      <c r="B274" s="673"/>
      <c r="C274" s="464"/>
      <c r="D274" s="333"/>
      <c r="E274" s="341"/>
      <c r="F274" s="302"/>
      <c r="G274" s="302"/>
      <c r="H274" s="302"/>
      <c r="I274" s="302"/>
      <c r="J274" s="302"/>
      <c r="K274" s="328"/>
      <c r="L274" s="408"/>
      <c r="M274" s="408"/>
      <c r="N274" s="302"/>
      <c r="O274" s="311"/>
      <c r="P274" s="196"/>
      <c r="Q274" s="676"/>
      <c r="R274" s="311"/>
      <c r="S274" s="311"/>
      <c r="T274" s="311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</row>
    <row r="275" spans="1:48" ht="15.75">
      <c r="A275" s="507">
        <v>17</v>
      </c>
      <c r="B275" s="671" t="s">
        <v>110</v>
      </c>
      <c r="C275" s="462" t="s">
        <v>111</v>
      </c>
      <c r="D275" s="52" t="s">
        <v>20</v>
      </c>
      <c r="E275" s="275">
        <v>16</v>
      </c>
      <c r="F275" s="275">
        <v>0</v>
      </c>
      <c r="G275" s="275">
        <v>0</v>
      </c>
      <c r="H275" s="275">
        <v>0</v>
      </c>
      <c r="I275" s="275">
        <v>10.4</v>
      </c>
      <c r="J275" s="275">
        <v>5.6</v>
      </c>
      <c r="K275" s="275">
        <v>0</v>
      </c>
      <c r="L275" s="408" t="s">
        <v>100</v>
      </c>
      <c r="M275" s="408" t="s">
        <v>112</v>
      </c>
      <c r="N275" s="25">
        <v>3.2</v>
      </c>
      <c r="O275" s="69">
        <v>26</v>
      </c>
      <c r="P275" s="25"/>
      <c r="Q275" s="25">
        <v>2.7</v>
      </c>
      <c r="R275" s="25">
        <v>0.5</v>
      </c>
      <c r="S275" s="25">
        <v>1.2</v>
      </c>
      <c r="T275" s="25">
        <v>1</v>
      </c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</row>
    <row r="276" spans="1:48" s="50" customFormat="1" ht="15">
      <c r="A276" s="508"/>
      <c r="B276" s="672"/>
      <c r="C276" s="463"/>
      <c r="D276" s="163" t="s">
        <v>247</v>
      </c>
      <c r="E276" s="167">
        <v>0</v>
      </c>
      <c r="F276" s="167">
        <v>0</v>
      </c>
      <c r="G276" s="167">
        <v>0</v>
      </c>
      <c r="H276" s="167">
        <v>0</v>
      </c>
      <c r="I276" s="167">
        <v>0</v>
      </c>
      <c r="J276" s="167">
        <v>0</v>
      </c>
      <c r="K276" s="167">
        <v>0</v>
      </c>
      <c r="L276" s="408"/>
      <c r="M276" s="408"/>
      <c r="N276" s="170">
        <v>0</v>
      </c>
      <c r="O276" s="170">
        <v>0</v>
      </c>
      <c r="P276" s="170">
        <v>0</v>
      </c>
      <c r="Q276" s="170">
        <v>0</v>
      </c>
      <c r="R276" s="170">
        <v>0</v>
      </c>
      <c r="S276" s="170">
        <v>0</v>
      </c>
      <c r="T276" s="170">
        <v>0</v>
      </c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</row>
    <row r="277" spans="1:48" s="50" customFormat="1" ht="15">
      <c r="A277" s="508"/>
      <c r="B277" s="672"/>
      <c r="C277" s="463"/>
      <c r="D277" s="331" t="s">
        <v>246</v>
      </c>
      <c r="E277" s="453">
        <v>0</v>
      </c>
      <c r="F277" s="360">
        <v>0</v>
      </c>
      <c r="G277" s="360">
        <v>0</v>
      </c>
      <c r="H277" s="360">
        <v>0</v>
      </c>
      <c r="I277" s="360">
        <v>0</v>
      </c>
      <c r="J277" s="360">
        <v>0</v>
      </c>
      <c r="K277" s="459">
        <v>0</v>
      </c>
      <c r="L277" s="408"/>
      <c r="M277" s="408"/>
      <c r="N277" s="301">
        <v>0</v>
      </c>
      <c r="O277" s="309">
        <v>0</v>
      </c>
      <c r="P277" s="196"/>
      <c r="Q277" s="280">
        <v>0</v>
      </c>
      <c r="R277" s="391">
        <v>0</v>
      </c>
      <c r="S277" s="391">
        <v>0</v>
      </c>
      <c r="T277" s="391">
        <v>0</v>
      </c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</row>
    <row r="278" spans="1:48" s="50" customFormat="1" ht="5.25" customHeight="1">
      <c r="A278" s="508"/>
      <c r="B278" s="672"/>
      <c r="C278" s="463"/>
      <c r="D278" s="332"/>
      <c r="E278" s="454"/>
      <c r="F278" s="361"/>
      <c r="G278" s="361"/>
      <c r="H278" s="361"/>
      <c r="I278" s="361"/>
      <c r="J278" s="361"/>
      <c r="K278" s="460"/>
      <c r="L278" s="408"/>
      <c r="M278" s="408"/>
      <c r="N278" s="329"/>
      <c r="O278" s="310"/>
      <c r="P278" s="196"/>
      <c r="Q278" s="281"/>
      <c r="R278" s="392"/>
      <c r="S278" s="392"/>
      <c r="T278" s="392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</row>
    <row r="279" spans="1:48" s="50" customFormat="1" ht="15" hidden="1">
      <c r="A279" s="508"/>
      <c r="B279" s="672"/>
      <c r="C279" s="463"/>
      <c r="D279" s="332"/>
      <c r="E279" s="454"/>
      <c r="F279" s="361"/>
      <c r="G279" s="361"/>
      <c r="H279" s="361"/>
      <c r="I279" s="361"/>
      <c r="J279" s="361"/>
      <c r="K279" s="460"/>
      <c r="L279" s="408"/>
      <c r="M279" s="408"/>
      <c r="N279" s="329"/>
      <c r="O279" s="310"/>
      <c r="P279" s="196"/>
      <c r="Q279" s="281"/>
      <c r="R279" s="392"/>
      <c r="S279" s="392"/>
      <c r="T279" s="392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</row>
    <row r="280" spans="1:48" s="50" customFormat="1" ht="15" hidden="1">
      <c r="A280" s="509"/>
      <c r="B280" s="673"/>
      <c r="C280" s="464"/>
      <c r="D280" s="333"/>
      <c r="E280" s="455"/>
      <c r="F280" s="362"/>
      <c r="G280" s="362"/>
      <c r="H280" s="362"/>
      <c r="I280" s="362"/>
      <c r="J280" s="362"/>
      <c r="K280" s="461"/>
      <c r="L280" s="408"/>
      <c r="M280" s="408"/>
      <c r="N280" s="302"/>
      <c r="O280" s="311"/>
      <c r="P280" s="196"/>
      <c r="Q280" s="277"/>
      <c r="R280" s="393"/>
      <c r="S280" s="393"/>
      <c r="T280" s="393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</row>
    <row r="281" spans="1:48" s="50" customFormat="1" ht="15">
      <c r="A281" s="507">
        <v>18</v>
      </c>
      <c r="B281" s="671" t="s">
        <v>113</v>
      </c>
      <c r="C281" s="462" t="s">
        <v>33</v>
      </c>
      <c r="D281" s="52" t="s">
        <v>20</v>
      </c>
      <c r="E281" s="275">
        <v>20</v>
      </c>
      <c r="F281" s="275">
        <v>0</v>
      </c>
      <c r="G281" s="275">
        <v>0</v>
      </c>
      <c r="H281" s="275">
        <v>0</v>
      </c>
      <c r="I281" s="275">
        <v>13</v>
      </c>
      <c r="J281" s="275">
        <v>7</v>
      </c>
      <c r="K281" s="275">
        <v>0</v>
      </c>
      <c r="L281" s="408" t="s">
        <v>100</v>
      </c>
      <c r="M281" s="408" t="s">
        <v>114</v>
      </c>
      <c r="N281" s="25">
        <v>4.4</v>
      </c>
      <c r="O281" s="69">
        <v>40</v>
      </c>
      <c r="P281" s="25"/>
      <c r="Q281" s="25">
        <v>4.4</v>
      </c>
      <c r="R281" s="25">
        <v>0.7</v>
      </c>
      <c r="S281" s="25">
        <v>2</v>
      </c>
      <c r="T281" s="25">
        <v>1.6</v>
      </c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</row>
    <row r="282" spans="1:48" s="50" customFormat="1" ht="15">
      <c r="A282" s="508"/>
      <c r="B282" s="672"/>
      <c r="C282" s="463"/>
      <c r="D282" s="163" t="s">
        <v>247</v>
      </c>
      <c r="E282" s="167">
        <v>0</v>
      </c>
      <c r="F282" s="167">
        <v>0</v>
      </c>
      <c r="G282" s="167">
        <v>0</v>
      </c>
      <c r="H282" s="167">
        <v>0</v>
      </c>
      <c r="I282" s="167">
        <v>0</v>
      </c>
      <c r="J282" s="167">
        <v>0</v>
      </c>
      <c r="K282" s="167">
        <v>0</v>
      </c>
      <c r="L282" s="408"/>
      <c r="M282" s="408"/>
      <c r="N282" s="170">
        <v>0</v>
      </c>
      <c r="O282" s="165">
        <v>0</v>
      </c>
      <c r="P282" s="170">
        <v>0</v>
      </c>
      <c r="Q282" s="170">
        <v>0</v>
      </c>
      <c r="R282" s="170">
        <v>0</v>
      </c>
      <c r="S282" s="170">
        <v>0</v>
      </c>
      <c r="T282" s="170">
        <v>0</v>
      </c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</row>
    <row r="283" spans="1:48" s="50" customFormat="1" ht="15">
      <c r="A283" s="508"/>
      <c r="B283" s="672"/>
      <c r="C283" s="463"/>
      <c r="D283" s="331" t="s">
        <v>246</v>
      </c>
      <c r="E283" s="453">
        <v>0</v>
      </c>
      <c r="F283" s="360">
        <v>0</v>
      </c>
      <c r="G283" s="360">
        <v>0</v>
      </c>
      <c r="H283" s="360">
        <v>0</v>
      </c>
      <c r="I283" s="360">
        <v>0</v>
      </c>
      <c r="J283" s="360">
        <v>0</v>
      </c>
      <c r="K283" s="459">
        <v>0</v>
      </c>
      <c r="L283" s="408"/>
      <c r="M283" s="408"/>
      <c r="N283" s="301">
        <v>0</v>
      </c>
      <c r="O283" s="309">
        <v>0</v>
      </c>
      <c r="P283" s="196"/>
      <c r="Q283" s="280">
        <v>0</v>
      </c>
      <c r="R283" s="391">
        <v>0</v>
      </c>
      <c r="S283" s="391">
        <v>0</v>
      </c>
      <c r="T283" s="391">
        <v>0</v>
      </c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</row>
    <row r="284" spans="1:48" s="50" customFormat="1" ht="6.75" customHeight="1">
      <c r="A284" s="508"/>
      <c r="B284" s="672"/>
      <c r="C284" s="463"/>
      <c r="D284" s="332"/>
      <c r="E284" s="454"/>
      <c r="F284" s="361"/>
      <c r="G284" s="361"/>
      <c r="H284" s="361"/>
      <c r="I284" s="361"/>
      <c r="J284" s="361"/>
      <c r="K284" s="460"/>
      <c r="L284" s="408"/>
      <c r="M284" s="408"/>
      <c r="N284" s="329"/>
      <c r="O284" s="310"/>
      <c r="P284" s="196"/>
      <c r="Q284" s="281"/>
      <c r="R284" s="392"/>
      <c r="S284" s="392"/>
      <c r="T284" s="392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</row>
    <row r="285" spans="1:48" s="50" customFormat="1" ht="15" hidden="1">
      <c r="A285" s="508"/>
      <c r="B285" s="672"/>
      <c r="C285" s="463"/>
      <c r="D285" s="332"/>
      <c r="E285" s="454"/>
      <c r="F285" s="361"/>
      <c r="G285" s="361"/>
      <c r="H285" s="361"/>
      <c r="I285" s="361"/>
      <c r="J285" s="361"/>
      <c r="K285" s="460"/>
      <c r="L285" s="408"/>
      <c r="M285" s="408"/>
      <c r="N285" s="329"/>
      <c r="O285" s="310"/>
      <c r="P285" s="196"/>
      <c r="Q285" s="281"/>
      <c r="R285" s="392"/>
      <c r="S285" s="392"/>
      <c r="T285" s="392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</row>
    <row r="286" spans="1:48" s="50" customFormat="1" ht="15" hidden="1">
      <c r="A286" s="509"/>
      <c r="B286" s="673"/>
      <c r="C286" s="464"/>
      <c r="D286" s="333"/>
      <c r="E286" s="455"/>
      <c r="F286" s="362"/>
      <c r="G286" s="362"/>
      <c r="H286" s="362"/>
      <c r="I286" s="362"/>
      <c r="J286" s="362"/>
      <c r="K286" s="461"/>
      <c r="L286" s="408"/>
      <c r="M286" s="408"/>
      <c r="N286" s="302"/>
      <c r="O286" s="311"/>
      <c r="P286" s="196"/>
      <c r="Q286" s="277"/>
      <c r="R286" s="393"/>
      <c r="S286" s="393"/>
      <c r="T286" s="393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</row>
    <row r="287" spans="1:48" s="50" customFormat="1" ht="15">
      <c r="A287" s="507">
        <v>19</v>
      </c>
      <c r="B287" s="671" t="s">
        <v>128</v>
      </c>
      <c r="C287" s="462" t="s">
        <v>115</v>
      </c>
      <c r="D287" s="52" t="s">
        <v>20</v>
      </c>
      <c r="E287" s="275">
        <v>40</v>
      </c>
      <c r="F287" s="275">
        <v>0</v>
      </c>
      <c r="G287" s="275">
        <v>0</v>
      </c>
      <c r="H287" s="275">
        <v>0</v>
      </c>
      <c r="I287" s="275">
        <v>26</v>
      </c>
      <c r="J287" s="275">
        <v>14</v>
      </c>
      <c r="K287" s="275">
        <v>0</v>
      </c>
      <c r="L287" s="408" t="s">
        <v>100</v>
      </c>
      <c r="M287" s="408" t="s">
        <v>116</v>
      </c>
      <c r="N287" s="25">
        <v>2.7</v>
      </c>
      <c r="O287" s="69">
        <v>50</v>
      </c>
      <c r="P287" s="25"/>
      <c r="Q287" s="25">
        <v>1.7</v>
      </c>
      <c r="R287" s="25">
        <v>0.4</v>
      </c>
      <c r="S287" s="25">
        <v>0.8</v>
      </c>
      <c r="T287" s="25">
        <v>0.5</v>
      </c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</row>
    <row r="288" spans="1:48" s="50" customFormat="1" ht="15">
      <c r="A288" s="508"/>
      <c r="B288" s="672"/>
      <c r="C288" s="463"/>
      <c r="D288" s="163" t="s">
        <v>247</v>
      </c>
      <c r="E288" s="167">
        <v>0</v>
      </c>
      <c r="F288" s="167">
        <v>0</v>
      </c>
      <c r="G288" s="167">
        <v>0</v>
      </c>
      <c r="H288" s="167">
        <v>0</v>
      </c>
      <c r="I288" s="167">
        <v>0</v>
      </c>
      <c r="J288" s="167">
        <v>0</v>
      </c>
      <c r="K288" s="167">
        <v>0</v>
      </c>
      <c r="L288" s="408"/>
      <c r="M288" s="408"/>
      <c r="N288" s="170">
        <v>0</v>
      </c>
      <c r="O288" s="165">
        <v>0</v>
      </c>
      <c r="P288" s="170">
        <v>0</v>
      </c>
      <c r="Q288" s="170">
        <v>0</v>
      </c>
      <c r="R288" s="170">
        <v>0</v>
      </c>
      <c r="S288" s="170">
        <v>0</v>
      </c>
      <c r="T288" s="170">
        <v>0</v>
      </c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</row>
    <row r="289" spans="1:48" s="100" customFormat="1" ht="24" customHeight="1">
      <c r="A289" s="508"/>
      <c r="B289" s="672"/>
      <c r="C289" s="463"/>
      <c r="D289" s="331" t="s">
        <v>246</v>
      </c>
      <c r="E289" s="453">
        <v>0</v>
      </c>
      <c r="F289" s="360">
        <v>0</v>
      </c>
      <c r="G289" s="360">
        <v>0</v>
      </c>
      <c r="H289" s="360">
        <v>0</v>
      </c>
      <c r="I289" s="360">
        <v>0</v>
      </c>
      <c r="J289" s="360">
        <v>0</v>
      </c>
      <c r="K289" s="459">
        <v>0</v>
      </c>
      <c r="L289" s="408"/>
      <c r="M289" s="408"/>
      <c r="N289" s="301">
        <v>0</v>
      </c>
      <c r="O289" s="309">
        <v>0</v>
      </c>
      <c r="P289" s="196"/>
      <c r="Q289" s="674">
        <v>0</v>
      </c>
      <c r="R289" s="309">
        <v>0</v>
      </c>
      <c r="S289" s="309">
        <v>0</v>
      </c>
      <c r="T289" s="309">
        <v>0</v>
      </c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</row>
    <row r="290" spans="1:48" s="100" customFormat="1" ht="14.25">
      <c r="A290" s="508"/>
      <c r="B290" s="672"/>
      <c r="C290" s="463"/>
      <c r="D290" s="332"/>
      <c r="E290" s="454"/>
      <c r="F290" s="361"/>
      <c r="G290" s="361"/>
      <c r="H290" s="361"/>
      <c r="I290" s="361"/>
      <c r="J290" s="361"/>
      <c r="K290" s="460"/>
      <c r="L290" s="408"/>
      <c r="M290" s="408"/>
      <c r="N290" s="329"/>
      <c r="O290" s="310"/>
      <c r="P290" s="196"/>
      <c r="Q290" s="675"/>
      <c r="R290" s="310"/>
      <c r="S290" s="310"/>
      <c r="T290" s="310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</row>
    <row r="291" spans="1:48" s="100" customFormat="1" ht="20.25" customHeight="1">
      <c r="A291" s="508"/>
      <c r="B291" s="672"/>
      <c r="C291" s="463"/>
      <c r="D291" s="332"/>
      <c r="E291" s="454"/>
      <c r="F291" s="361"/>
      <c r="G291" s="361"/>
      <c r="H291" s="361"/>
      <c r="I291" s="361"/>
      <c r="J291" s="361"/>
      <c r="K291" s="460"/>
      <c r="L291" s="408"/>
      <c r="M291" s="408"/>
      <c r="N291" s="329"/>
      <c r="O291" s="310"/>
      <c r="P291" s="196"/>
      <c r="Q291" s="675"/>
      <c r="R291" s="310"/>
      <c r="S291" s="310"/>
      <c r="T291" s="310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</row>
    <row r="292" spans="1:48" s="100" customFormat="1" ht="14.25">
      <c r="A292" s="509"/>
      <c r="B292" s="673"/>
      <c r="C292" s="464"/>
      <c r="D292" s="333"/>
      <c r="E292" s="455"/>
      <c r="F292" s="362"/>
      <c r="G292" s="362"/>
      <c r="H292" s="362"/>
      <c r="I292" s="362"/>
      <c r="J292" s="362"/>
      <c r="K292" s="461"/>
      <c r="L292" s="408"/>
      <c r="M292" s="408"/>
      <c r="N292" s="302"/>
      <c r="O292" s="311"/>
      <c r="P292" s="196"/>
      <c r="Q292" s="676"/>
      <c r="R292" s="311"/>
      <c r="S292" s="311"/>
      <c r="T292" s="311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</row>
    <row r="293" spans="1:48" s="100" customFormat="1" ht="28.5" customHeight="1">
      <c r="A293" s="507">
        <v>20</v>
      </c>
      <c r="B293" s="715" t="s">
        <v>129</v>
      </c>
      <c r="C293" s="683" t="s">
        <v>117</v>
      </c>
      <c r="D293" s="52" t="s">
        <v>20</v>
      </c>
      <c r="E293" s="275">
        <v>40</v>
      </c>
      <c r="F293" s="275">
        <v>0</v>
      </c>
      <c r="G293" s="275">
        <v>0</v>
      </c>
      <c r="H293" s="275">
        <v>0</v>
      </c>
      <c r="I293" s="275">
        <v>26</v>
      </c>
      <c r="J293" s="275">
        <v>14</v>
      </c>
      <c r="K293" s="275">
        <v>0</v>
      </c>
      <c r="L293" s="408" t="s">
        <v>100</v>
      </c>
      <c r="M293" s="408" t="s">
        <v>118</v>
      </c>
      <c r="N293" s="25">
        <v>6.4</v>
      </c>
      <c r="O293" s="69">
        <v>47</v>
      </c>
      <c r="P293" s="25"/>
      <c r="Q293" s="25">
        <v>1.5</v>
      </c>
      <c r="R293" s="25">
        <v>1</v>
      </c>
      <c r="S293" s="25">
        <v>0.3</v>
      </c>
      <c r="T293" s="25">
        <v>0.2</v>
      </c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</row>
    <row r="294" spans="1:48" s="100" customFormat="1" ht="14.25">
      <c r="A294" s="508"/>
      <c r="B294" s="715"/>
      <c r="C294" s="683"/>
      <c r="D294" s="163" t="s">
        <v>247</v>
      </c>
      <c r="E294" s="167">
        <v>0</v>
      </c>
      <c r="F294" s="167">
        <v>0</v>
      </c>
      <c r="G294" s="167">
        <v>0</v>
      </c>
      <c r="H294" s="167">
        <v>0</v>
      </c>
      <c r="I294" s="167">
        <v>0</v>
      </c>
      <c r="J294" s="167">
        <v>0</v>
      </c>
      <c r="K294" s="167">
        <v>0</v>
      </c>
      <c r="L294" s="408"/>
      <c r="M294" s="408"/>
      <c r="N294" s="170">
        <v>0</v>
      </c>
      <c r="O294" s="165">
        <v>0</v>
      </c>
      <c r="P294" s="170">
        <v>0</v>
      </c>
      <c r="Q294" s="170">
        <v>0</v>
      </c>
      <c r="R294" s="170">
        <v>0</v>
      </c>
      <c r="S294" s="170">
        <v>0</v>
      </c>
      <c r="T294" s="170">
        <v>0</v>
      </c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</row>
    <row r="295" spans="1:48" ht="15.75">
      <c r="A295" s="508"/>
      <c r="B295" s="715"/>
      <c r="C295" s="683"/>
      <c r="D295" s="331" t="s">
        <v>246</v>
      </c>
      <c r="E295" s="753">
        <v>0</v>
      </c>
      <c r="F295" s="677">
        <v>0</v>
      </c>
      <c r="G295" s="677">
        <v>0</v>
      </c>
      <c r="H295" s="677">
        <v>0</v>
      </c>
      <c r="I295" s="677">
        <v>0</v>
      </c>
      <c r="J295" s="677">
        <v>0</v>
      </c>
      <c r="K295" s="754">
        <v>0</v>
      </c>
      <c r="L295" s="408"/>
      <c r="M295" s="408"/>
      <c r="N295" s="301">
        <v>0</v>
      </c>
      <c r="O295" s="309">
        <v>0</v>
      </c>
      <c r="P295" s="196"/>
      <c r="Q295" s="280">
        <v>0</v>
      </c>
      <c r="R295" s="391">
        <v>0</v>
      </c>
      <c r="S295" s="391">
        <v>0</v>
      </c>
      <c r="T295" s="391">
        <v>0</v>
      </c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</row>
    <row r="296" spans="1:48" s="50" customFormat="1" ht="14.25" customHeight="1">
      <c r="A296" s="508"/>
      <c r="B296" s="715"/>
      <c r="C296" s="683"/>
      <c r="D296" s="332"/>
      <c r="E296" s="753"/>
      <c r="F296" s="677"/>
      <c r="G296" s="677"/>
      <c r="H296" s="677"/>
      <c r="I296" s="677"/>
      <c r="J296" s="677"/>
      <c r="K296" s="754"/>
      <c r="L296" s="408"/>
      <c r="M296" s="408"/>
      <c r="N296" s="329"/>
      <c r="O296" s="310"/>
      <c r="P296" s="196"/>
      <c r="Q296" s="281"/>
      <c r="R296" s="392"/>
      <c r="S296" s="392"/>
      <c r="T296" s="392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</row>
    <row r="297" spans="1:48" s="50" customFormat="1" ht="10.5" customHeight="1" hidden="1">
      <c r="A297" s="508"/>
      <c r="B297" s="715"/>
      <c r="C297" s="683"/>
      <c r="D297" s="332"/>
      <c r="E297" s="753"/>
      <c r="F297" s="677"/>
      <c r="G297" s="677"/>
      <c r="H297" s="677"/>
      <c r="I297" s="677"/>
      <c r="J297" s="677"/>
      <c r="K297" s="754"/>
      <c r="L297" s="408"/>
      <c r="M297" s="408"/>
      <c r="N297" s="329"/>
      <c r="O297" s="310"/>
      <c r="P297" s="196"/>
      <c r="Q297" s="281"/>
      <c r="R297" s="392"/>
      <c r="S297" s="392"/>
      <c r="T297" s="392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</row>
    <row r="298" spans="1:48" s="50" customFormat="1" ht="3" customHeight="1" hidden="1">
      <c r="A298" s="509"/>
      <c r="B298" s="715"/>
      <c r="C298" s="683"/>
      <c r="D298" s="333"/>
      <c r="E298" s="753"/>
      <c r="F298" s="677"/>
      <c r="G298" s="677"/>
      <c r="H298" s="677"/>
      <c r="I298" s="677"/>
      <c r="J298" s="677"/>
      <c r="K298" s="754"/>
      <c r="L298" s="408"/>
      <c r="M298" s="408"/>
      <c r="N298" s="302"/>
      <c r="O298" s="311"/>
      <c r="P298" s="196"/>
      <c r="Q298" s="277"/>
      <c r="R298" s="393"/>
      <c r="S298" s="393"/>
      <c r="T298" s="393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</row>
    <row r="299" spans="1:48" s="50" customFormat="1" ht="15" customHeight="1">
      <c r="A299" s="507"/>
      <c r="B299" s="680" t="s">
        <v>251</v>
      </c>
      <c r="C299" s="462" t="s">
        <v>254</v>
      </c>
      <c r="D299" s="52" t="s">
        <v>20</v>
      </c>
      <c r="E299" s="275">
        <v>0</v>
      </c>
      <c r="F299" s="275">
        <v>0</v>
      </c>
      <c r="G299" s="275">
        <v>0</v>
      </c>
      <c r="H299" s="275">
        <v>0</v>
      </c>
      <c r="I299" s="275">
        <v>0</v>
      </c>
      <c r="J299" s="275">
        <v>0</v>
      </c>
      <c r="K299" s="275">
        <v>0</v>
      </c>
      <c r="L299" s="303"/>
      <c r="M299" s="303"/>
      <c r="N299" s="55">
        <v>0</v>
      </c>
      <c r="O299" s="72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</row>
    <row r="300" spans="1:48" s="50" customFormat="1" ht="15" customHeight="1">
      <c r="A300" s="508"/>
      <c r="B300" s="681"/>
      <c r="C300" s="463"/>
      <c r="D300" s="163" t="s">
        <v>247</v>
      </c>
      <c r="E300" s="276">
        <v>0</v>
      </c>
      <c r="F300" s="276">
        <v>0</v>
      </c>
      <c r="G300" s="276">
        <v>0</v>
      </c>
      <c r="H300" s="276">
        <v>0</v>
      </c>
      <c r="I300" s="276">
        <v>0</v>
      </c>
      <c r="J300" s="276">
        <v>0</v>
      </c>
      <c r="K300" s="276">
        <v>0</v>
      </c>
      <c r="L300" s="330"/>
      <c r="M300" s="330"/>
      <c r="N300" s="197">
        <v>0</v>
      </c>
      <c r="O300" s="198">
        <v>0</v>
      </c>
      <c r="P300" s="197">
        <v>0</v>
      </c>
      <c r="Q300" s="197">
        <v>0</v>
      </c>
      <c r="R300" s="197">
        <v>0</v>
      </c>
      <c r="S300" s="197">
        <v>0</v>
      </c>
      <c r="T300" s="197">
        <v>0</v>
      </c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</row>
    <row r="301" spans="1:48" s="50" customFormat="1" ht="15" customHeight="1">
      <c r="A301" s="508"/>
      <c r="B301" s="681"/>
      <c r="C301" s="463"/>
      <c r="D301" s="331" t="s">
        <v>246</v>
      </c>
      <c r="E301" s="753">
        <v>40</v>
      </c>
      <c r="F301" s="677">
        <v>0</v>
      </c>
      <c r="G301" s="677">
        <v>0</v>
      </c>
      <c r="H301" s="677">
        <v>0</v>
      </c>
      <c r="I301" s="677">
        <v>10</v>
      </c>
      <c r="J301" s="677">
        <v>30</v>
      </c>
      <c r="K301" s="677">
        <v>0</v>
      </c>
      <c r="L301" s="330"/>
      <c r="M301" s="330"/>
      <c r="N301" s="301">
        <v>0</v>
      </c>
      <c r="O301" s="309">
        <v>2</v>
      </c>
      <c r="P301" s="196"/>
      <c r="Q301" s="280"/>
      <c r="R301" s="391"/>
      <c r="S301" s="391"/>
      <c r="T301" s="391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</row>
    <row r="302" spans="1:48" s="50" customFormat="1" ht="6" customHeight="1">
      <c r="A302" s="508"/>
      <c r="B302" s="681"/>
      <c r="C302" s="463"/>
      <c r="D302" s="332"/>
      <c r="E302" s="753"/>
      <c r="F302" s="677"/>
      <c r="G302" s="677"/>
      <c r="H302" s="677"/>
      <c r="I302" s="677"/>
      <c r="J302" s="677"/>
      <c r="K302" s="677"/>
      <c r="L302" s="330"/>
      <c r="M302" s="330"/>
      <c r="N302" s="329"/>
      <c r="O302" s="310"/>
      <c r="P302" s="196"/>
      <c r="Q302" s="281"/>
      <c r="R302" s="392"/>
      <c r="S302" s="392"/>
      <c r="T302" s="392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</row>
    <row r="303" spans="1:48" s="50" customFormat="1" ht="2.25" customHeight="1" hidden="1">
      <c r="A303" s="508"/>
      <c r="B303" s="681"/>
      <c r="C303" s="463"/>
      <c r="D303" s="332"/>
      <c r="E303" s="753"/>
      <c r="F303" s="677"/>
      <c r="G303" s="677"/>
      <c r="H303" s="677"/>
      <c r="I303" s="677"/>
      <c r="J303" s="677"/>
      <c r="K303" s="677"/>
      <c r="L303" s="330"/>
      <c r="M303" s="330"/>
      <c r="N303" s="329"/>
      <c r="O303" s="310"/>
      <c r="P303" s="196"/>
      <c r="Q303" s="281"/>
      <c r="R303" s="392"/>
      <c r="S303" s="392"/>
      <c r="T303" s="392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</row>
    <row r="304" spans="1:48" s="50" customFormat="1" ht="15" customHeight="1" hidden="1">
      <c r="A304" s="509"/>
      <c r="B304" s="682"/>
      <c r="C304" s="464"/>
      <c r="D304" s="333"/>
      <c r="E304" s="753"/>
      <c r="F304" s="677"/>
      <c r="G304" s="677"/>
      <c r="H304" s="677"/>
      <c r="I304" s="677"/>
      <c r="J304" s="677"/>
      <c r="K304" s="677"/>
      <c r="L304" s="304"/>
      <c r="M304" s="304"/>
      <c r="N304" s="302"/>
      <c r="O304" s="311"/>
      <c r="P304" s="196"/>
      <c r="Q304" s="277"/>
      <c r="R304" s="393"/>
      <c r="S304" s="393"/>
      <c r="T304" s="393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</row>
    <row r="305" spans="1:48" s="50" customFormat="1" ht="15" customHeight="1">
      <c r="A305" s="507"/>
      <c r="B305" s="680" t="s">
        <v>126</v>
      </c>
      <c r="C305" s="462" t="s">
        <v>256</v>
      </c>
      <c r="D305" s="52" t="s">
        <v>20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303"/>
      <c r="M305" s="408" t="s">
        <v>252</v>
      </c>
      <c r="N305" s="55">
        <v>0</v>
      </c>
      <c r="O305" s="72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</row>
    <row r="306" spans="1:48" s="50" customFormat="1" ht="15" customHeight="1">
      <c r="A306" s="508"/>
      <c r="B306" s="681"/>
      <c r="C306" s="463"/>
      <c r="D306" s="163" t="s">
        <v>247</v>
      </c>
      <c r="E306" s="199">
        <v>0</v>
      </c>
      <c r="F306" s="199">
        <v>0</v>
      </c>
      <c r="G306" s="199">
        <v>0</v>
      </c>
      <c r="H306" s="199">
        <v>0</v>
      </c>
      <c r="I306" s="199">
        <v>0</v>
      </c>
      <c r="J306" s="199">
        <v>0</v>
      </c>
      <c r="K306" s="199">
        <v>0</v>
      </c>
      <c r="L306" s="330"/>
      <c r="M306" s="408"/>
      <c r="N306" s="165">
        <v>0</v>
      </c>
      <c r="O306" s="165">
        <v>0</v>
      </c>
      <c r="P306" s="165">
        <v>0</v>
      </c>
      <c r="Q306" s="165">
        <v>0</v>
      </c>
      <c r="R306" s="165">
        <v>0</v>
      </c>
      <c r="S306" s="165">
        <v>0</v>
      </c>
      <c r="T306" s="165">
        <v>0</v>
      </c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</row>
    <row r="307" spans="1:48" s="50" customFormat="1" ht="15" customHeight="1">
      <c r="A307" s="508"/>
      <c r="B307" s="681"/>
      <c r="C307" s="463"/>
      <c r="D307" s="331" t="s">
        <v>246</v>
      </c>
      <c r="E307" s="669">
        <v>22.2</v>
      </c>
      <c r="F307" s="670">
        <v>0</v>
      </c>
      <c r="G307" s="670">
        <v>0</v>
      </c>
      <c r="H307" s="670">
        <v>0</v>
      </c>
      <c r="I307" s="670">
        <v>5</v>
      </c>
      <c r="J307" s="670">
        <v>17.2</v>
      </c>
      <c r="K307" s="373">
        <v>0</v>
      </c>
      <c r="L307" s="330"/>
      <c r="M307" s="408"/>
      <c r="N307" s="670">
        <v>0</v>
      </c>
      <c r="O307" s="756">
        <v>6</v>
      </c>
      <c r="P307" s="196"/>
      <c r="Q307" s="757">
        <v>0.2</v>
      </c>
      <c r="R307" s="755"/>
      <c r="S307" s="755">
        <v>0.1</v>
      </c>
      <c r="T307" s="755">
        <v>0.1</v>
      </c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</row>
    <row r="308" spans="1:48" s="50" customFormat="1" ht="6" customHeight="1">
      <c r="A308" s="508"/>
      <c r="B308" s="681"/>
      <c r="C308" s="463"/>
      <c r="D308" s="332"/>
      <c r="E308" s="669"/>
      <c r="F308" s="670"/>
      <c r="G308" s="670"/>
      <c r="H308" s="670"/>
      <c r="I308" s="670"/>
      <c r="J308" s="670"/>
      <c r="K308" s="373"/>
      <c r="L308" s="330"/>
      <c r="M308" s="408"/>
      <c r="N308" s="670"/>
      <c r="O308" s="756"/>
      <c r="P308" s="196"/>
      <c r="Q308" s="757"/>
      <c r="R308" s="755"/>
      <c r="S308" s="755"/>
      <c r="T308" s="755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</row>
    <row r="309" spans="1:48" s="50" customFormat="1" ht="15" customHeight="1" hidden="1">
      <c r="A309" s="508"/>
      <c r="B309" s="681"/>
      <c r="C309" s="463"/>
      <c r="D309" s="332"/>
      <c r="E309" s="669"/>
      <c r="F309" s="670"/>
      <c r="G309" s="670"/>
      <c r="H309" s="670"/>
      <c r="I309" s="670"/>
      <c r="J309" s="670"/>
      <c r="K309" s="373"/>
      <c r="L309" s="330"/>
      <c r="M309" s="408"/>
      <c r="N309" s="670"/>
      <c r="O309" s="756"/>
      <c r="P309" s="196"/>
      <c r="Q309" s="757"/>
      <c r="R309" s="755"/>
      <c r="S309" s="755"/>
      <c r="T309" s="755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</row>
    <row r="310" spans="1:48" s="50" customFormat="1" ht="15" customHeight="1" hidden="1">
      <c r="A310" s="509"/>
      <c r="B310" s="682"/>
      <c r="C310" s="464"/>
      <c r="D310" s="333"/>
      <c r="E310" s="669"/>
      <c r="F310" s="670"/>
      <c r="G310" s="670"/>
      <c r="H310" s="670"/>
      <c r="I310" s="670"/>
      <c r="J310" s="670"/>
      <c r="K310" s="373"/>
      <c r="L310" s="304"/>
      <c r="M310" s="408"/>
      <c r="N310" s="670"/>
      <c r="O310" s="756"/>
      <c r="P310" s="196"/>
      <c r="Q310" s="757"/>
      <c r="R310" s="755"/>
      <c r="S310" s="755"/>
      <c r="T310" s="755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</row>
    <row r="311" spans="1:48" s="50" customFormat="1" ht="15" customHeight="1">
      <c r="A311" s="507"/>
      <c r="B311" s="680" t="s">
        <v>253</v>
      </c>
      <c r="C311" s="462" t="s">
        <v>255</v>
      </c>
      <c r="D311" s="52" t="s">
        <v>20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303"/>
      <c r="M311" s="303"/>
      <c r="N311" s="55">
        <v>0</v>
      </c>
      <c r="O311" s="72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</row>
    <row r="312" spans="1:48" s="50" customFormat="1" ht="15" customHeight="1">
      <c r="A312" s="508"/>
      <c r="B312" s="681"/>
      <c r="C312" s="463"/>
      <c r="D312" s="163" t="s">
        <v>247</v>
      </c>
      <c r="E312" s="199">
        <v>0</v>
      </c>
      <c r="F312" s="199">
        <v>0</v>
      </c>
      <c r="G312" s="199">
        <v>0</v>
      </c>
      <c r="H312" s="199">
        <v>0</v>
      </c>
      <c r="I312" s="199">
        <v>0</v>
      </c>
      <c r="J312" s="199">
        <v>0</v>
      </c>
      <c r="K312" s="199">
        <v>0</v>
      </c>
      <c r="L312" s="330"/>
      <c r="M312" s="330"/>
      <c r="N312" s="197">
        <v>0</v>
      </c>
      <c r="O312" s="198">
        <v>0</v>
      </c>
      <c r="P312" s="197">
        <v>0</v>
      </c>
      <c r="Q312" s="197">
        <v>0</v>
      </c>
      <c r="R312" s="197">
        <v>0</v>
      </c>
      <c r="S312" s="197">
        <v>0</v>
      </c>
      <c r="T312" s="197">
        <v>0</v>
      </c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</row>
    <row r="313" spans="1:48" s="50" customFormat="1" ht="15" customHeight="1">
      <c r="A313" s="508"/>
      <c r="B313" s="681"/>
      <c r="C313" s="463"/>
      <c r="D313" s="331" t="s">
        <v>246</v>
      </c>
      <c r="E313" s="339">
        <v>15</v>
      </c>
      <c r="F313" s="301">
        <v>0</v>
      </c>
      <c r="G313" s="301">
        <v>0</v>
      </c>
      <c r="H313" s="301">
        <v>0</v>
      </c>
      <c r="I313" s="301">
        <v>3</v>
      </c>
      <c r="J313" s="301">
        <v>12</v>
      </c>
      <c r="K313" s="326">
        <v>0</v>
      </c>
      <c r="L313" s="330"/>
      <c r="M313" s="330"/>
      <c r="N313" s="301">
        <v>0</v>
      </c>
      <c r="O313" s="309">
        <v>35</v>
      </c>
      <c r="P313" s="196"/>
      <c r="Q313" s="280">
        <v>0.8</v>
      </c>
      <c r="R313" s="391"/>
      <c r="S313" s="391">
        <v>0.5</v>
      </c>
      <c r="T313" s="391">
        <v>0.3</v>
      </c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</row>
    <row r="314" spans="1:48" s="50" customFormat="1" ht="6" customHeight="1">
      <c r="A314" s="508"/>
      <c r="B314" s="681"/>
      <c r="C314" s="463"/>
      <c r="D314" s="332"/>
      <c r="E314" s="340"/>
      <c r="F314" s="329"/>
      <c r="G314" s="329"/>
      <c r="H314" s="329"/>
      <c r="I314" s="329"/>
      <c r="J314" s="329"/>
      <c r="K314" s="327"/>
      <c r="L314" s="330"/>
      <c r="M314" s="330"/>
      <c r="N314" s="329"/>
      <c r="O314" s="310"/>
      <c r="P314" s="196"/>
      <c r="Q314" s="281"/>
      <c r="R314" s="392"/>
      <c r="S314" s="392"/>
      <c r="T314" s="392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</row>
    <row r="315" spans="1:48" s="50" customFormat="1" ht="15" customHeight="1" hidden="1">
      <c r="A315" s="508"/>
      <c r="B315" s="681"/>
      <c r="C315" s="463"/>
      <c r="D315" s="332"/>
      <c r="E315" s="340"/>
      <c r="F315" s="329"/>
      <c r="G315" s="329"/>
      <c r="H315" s="329"/>
      <c r="I315" s="329"/>
      <c r="J315" s="329"/>
      <c r="K315" s="327"/>
      <c r="L315" s="330"/>
      <c r="M315" s="330"/>
      <c r="N315" s="329"/>
      <c r="O315" s="310"/>
      <c r="P315" s="196"/>
      <c r="Q315" s="281"/>
      <c r="R315" s="392"/>
      <c r="S315" s="392"/>
      <c r="T315" s="392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</row>
    <row r="316" spans="1:48" s="50" customFormat="1" ht="15" customHeight="1" hidden="1">
      <c r="A316" s="509"/>
      <c r="B316" s="682"/>
      <c r="C316" s="464"/>
      <c r="D316" s="333"/>
      <c r="E316" s="341"/>
      <c r="F316" s="302"/>
      <c r="G316" s="302"/>
      <c r="H316" s="302"/>
      <c r="I316" s="302"/>
      <c r="J316" s="302"/>
      <c r="K316" s="328"/>
      <c r="L316" s="304"/>
      <c r="M316" s="304"/>
      <c r="N316" s="302"/>
      <c r="O316" s="311"/>
      <c r="P316" s="196"/>
      <c r="Q316" s="277"/>
      <c r="R316" s="393"/>
      <c r="S316" s="393"/>
      <c r="T316" s="393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</row>
    <row r="317" spans="1:48" s="50" customFormat="1" ht="15" customHeight="1">
      <c r="A317" s="557" t="s">
        <v>216</v>
      </c>
      <c r="B317" s="557"/>
      <c r="C317" s="557"/>
      <c r="D317" s="557"/>
      <c r="E317" s="557"/>
      <c r="F317" s="557"/>
      <c r="G317" s="557"/>
      <c r="H317" s="557"/>
      <c r="I317" s="557"/>
      <c r="J317" s="557"/>
      <c r="K317" s="557"/>
      <c r="L317" s="557"/>
      <c r="M317" s="557"/>
      <c r="N317" s="557"/>
      <c r="O317" s="557"/>
      <c r="P317" s="557"/>
      <c r="Q317" s="557"/>
      <c r="R317" s="557"/>
      <c r="S317" s="557"/>
      <c r="T317" s="557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</row>
    <row r="318" spans="1:48" s="50" customFormat="1" ht="15" customHeight="1">
      <c r="A318" s="542"/>
      <c r="B318" s="538" t="s">
        <v>21</v>
      </c>
      <c r="C318" s="538"/>
      <c r="D318" s="45" t="s">
        <v>20</v>
      </c>
      <c r="E318" s="46">
        <f>E324</f>
        <v>187</v>
      </c>
      <c r="F318" s="46">
        <f aca="true" t="shared" si="79" ref="F318:K318">F324</f>
        <v>35.3</v>
      </c>
      <c r="G318" s="46">
        <f t="shared" si="79"/>
        <v>0</v>
      </c>
      <c r="H318" s="46">
        <f t="shared" si="79"/>
        <v>1.8</v>
      </c>
      <c r="I318" s="46">
        <f t="shared" si="79"/>
        <v>97.5</v>
      </c>
      <c r="J318" s="46">
        <f t="shared" si="79"/>
        <v>52.4</v>
      </c>
      <c r="K318" s="46">
        <f t="shared" si="79"/>
        <v>0</v>
      </c>
      <c r="L318" s="344"/>
      <c r="M318" s="344"/>
      <c r="N318" s="46">
        <f>N324</f>
        <v>5.3</v>
      </c>
      <c r="O318" s="47">
        <f aca="true" t="shared" si="80" ref="O318:T318">O324</f>
        <v>115</v>
      </c>
      <c r="P318" s="46">
        <f t="shared" si="80"/>
        <v>0</v>
      </c>
      <c r="Q318" s="46">
        <f t="shared" si="80"/>
        <v>4</v>
      </c>
      <c r="R318" s="46">
        <f t="shared" si="80"/>
        <v>0.8</v>
      </c>
      <c r="S318" s="46">
        <f t="shared" si="80"/>
        <v>0.7</v>
      </c>
      <c r="T318" s="46">
        <f t="shared" si="80"/>
        <v>2.6</v>
      </c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</row>
    <row r="319" spans="1:48" s="50" customFormat="1" ht="15" customHeight="1">
      <c r="A319" s="542"/>
      <c r="B319" s="538"/>
      <c r="C319" s="538"/>
      <c r="D319" s="175" t="s">
        <v>247</v>
      </c>
      <c r="E319" s="189">
        <f>E325</f>
        <v>0</v>
      </c>
      <c r="F319" s="189">
        <f aca="true" t="shared" si="81" ref="F319:K319">F325</f>
        <v>0</v>
      </c>
      <c r="G319" s="189">
        <f t="shared" si="81"/>
        <v>0</v>
      </c>
      <c r="H319" s="189">
        <f t="shared" si="81"/>
        <v>0</v>
      </c>
      <c r="I319" s="189">
        <f t="shared" si="81"/>
        <v>0</v>
      </c>
      <c r="J319" s="189">
        <f t="shared" si="81"/>
        <v>0</v>
      </c>
      <c r="K319" s="189">
        <f t="shared" si="81"/>
        <v>0</v>
      </c>
      <c r="L319" s="344"/>
      <c r="M319" s="344"/>
      <c r="N319" s="46"/>
      <c r="O319" s="228">
        <f aca="true" t="shared" si="82" ref="O319:T320">O325</f>
        <v>0</v>
      </c>
      <c r="P319" s="228">
        <f t="shared" si="82"/>
        <v>0</v>
      </c>
      <c r="Q319" s="228">
        <f t="shared" si="82"/>
        <v>0</v>
      </c>
      <c r="R319" s="228">
        <f t="shared" si="82"/>
        <v>0</v>
      </c>
      <c r="S319" s="228">
        <f t="shared" si="82"/>
        <v>0</v>
      </c>
      <c r="T319" s="228">
        <f t="shared" si="82"/>
        <v>0</v>
      </c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</row>
    <row r="320" spans="1:48" ht="15">
      <c r="A320" s="542"/>
      <c r="B320" s="538"/>
      <c r="C320" s="538"/>
      <c r="D320" s="176" t="s">
        <v>248</v>
      </c>
      <c r="E320" s="190">
        <f>E326</f>
        <v>0.2</v>
      </c>
      <c r="F320" s="190">
        <f aca="true" t="shared" si="83" ref="F320:K320">F326</f>
        <v>0</v>
      </c>
      <c r="G320" s="190">
        <f t="shared" si="83"/>
        <v>0</v>
      </c>
      <c r="H320" s="190">
        <f t="shared" si="83"/>
        <v>0.2</v>
      </c>
      <c r="I320" s="190">
        <f t="shared" si="83"/>
        <v>0</v>
      </c>
      <c r="J320" s="190">
        <f t="shared" si="83"/>
        <v>0</v>
      </c>
      <c r="K320" s="190">
        <f t="shared" si="83"/>
        <v>0</v>
      </c>
      <c r="L320" s="344"/>
      <c r="M320" s="344"/>
      <c r="N320" s="46"/>
      <c r="O320" s="229">
        <f t="shared" si="82"/>
        <v>0</v>
      </c>
      <c r="P320" s="229">
        <f t="shared" si="82"/>
        <v>0</v>
      </c>
      <c r="Q320" s="229">
        <f t="shared" si="82"/>
        <v>0</v>
      </c>
      <c r="R320" s="229">
        <f t="shared" si="82"/>
        <v>0</v>
      </c>
      <c r="S320" s="229">
        <f t="shared" si="82"/>
        <v>0</v>
      </c>
      <c r="T320" s="229">
        <f t="shared" si="82"/>
        <v>0</v>
      </c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</row>
    <row r="321" spans="1:48" ht="15" customHeight="1">
      <c r="A321" s="542"/>
      <c r="B321" s="538"/>
      <c r="C321" s="538"/>
      <c r="D321" s="45" t="s">
        <v>250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344"/>
      <c r="M321" s="344"/>
      <c r="N321" s="342">
        <f>N329</f>
        <v>0</v>
      </c>
      <c r="O321" s="406">
        <f>O329</f>
        <v>0</v>
      </c>
      <c r="P321" s="46"/>
      <c r="Q321" s="342">
        <f>Q329</f>
        <v>0</v>
      </c>
      <c r="R321" s="342">
        <f>R329</f>
        <v>0</v>
      </c>
      <c r="S321" s="342">
        <f>S329</f>
        <v>0</v>
      </c>
      <c r="T321" s="342">
        <f>T329</f>
        <v>0</v>
      </c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</row>
    <row r="322" spans="1:48" ht="15" customHeight="1">
      <c r="A322" s="542"/>
      <c r="B322" s="538"/>
      <c r="C322" s="538"/>
      <c r="D322" s="348" t="s">
        <v>249</v>
      </c>
      <c r="E322" s="342">
        <f>E320/E318*100</f>
        <v>0.10695187165775401</v>
      </c>
      <c r="F322" s="342">
        <f>F320/F318*100</f>
        <v>0</v>
      </c>
      <c r="G322" s="342">
        <v>0</v>
      </c>
      <c r="H322" s="342">
        <f>H320/H318*100</f>
        <v>11.111111111111112</v>
      </c>
      <c r="I322" s="342">
        <f>I320/I318*100</f>
        <v>0</v>
      </c>
      <c r="J322" s="342">
        <f>J320/J318*100</f>
        <v>0</v>
      </c>
      <c r="K322" s="342">
        <v>0</v>
      </c>
      <c r="L322" s="344"/>
      <c r="M322" s="344"/>
      <c r="N322" s="589"/>
      <c r="O322" s="774"/>
      <c r="P322" s="342">
        <f>P329</f>
        <v>0</v>
      </c>
      <c r="Q322" s="589"/>
      <c r="R322" s="589"/>
      <c r="S322" s="589"/>
      <c r="T322" s="589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</row>
    <row r="323" spans="1:48" ht="15" customHeight="1">
      <c r="A323" s="542"/>
      <c r="B323" s="538"/>
      <c r="C323" s="538"/>
      <c r="D323" s="349"/>
      <c r="E323" s="343"/>
      <c r="F323" s="343"/>
      <c r="G323" s="343"/>
      <c r="H323" s="343"/>
      <c r="I323" s="343"/>
      <c r="J323" s="343"/>
      <c r="K323" s="343"/>
      <c r="L323" s="344"/>
      <c r="M323" s="344"/>
      <c r="N323" s="343"/>
      <c r="O323" s="407"/>
      <c r="P323" s="343"/>
      <c r="Q323" s="343"/>
      <c r="R323" s="343"/>
      <c r="S323" s="343"/>
      <c r="T323" s="343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</row>
    <row r="324" spans="1:48" ht="17.25" customHeight="1">
      <c r="A324" s="507">
        <v>21</v>
      </c>
      <c r="B324" s="671" t="s">
        <v>142</v>
      </c>
      <c r="C324" s="462" t="s">
        <v>115</v>
      </c>
      <c r="D324" s="52" t="s">
        <v>20</v>
      </c>
      <c r="E324" s="53">
        <v>187</v>
      </c>
      <c r="F324" s="53">
        <v>35.3</v>
      </c>
      <c r="G324" s="53">
        <v>0</v>
      </c>
      <c r="H324" s="53">
        <v>1.8</v>
      </c>
      <c r="I324" s="53">
        <v>97.5</v>
      </c>
      <c r="J324" s="53">
        <v>52.4</v>
      </c>
      <c r="K324" s="54">
        <v>0</v>
      </c>
      <c r="L324" s="334" t="s">
        <v>196</v>
      </c>
      <c r="M324" s="334" t="s">
        <v>31</v>
      </c>
      <c r="N324" s="53">
        <v>5.3</v>
      </c>
      <c r="O324" s="54">
        <v>115</v>
      </c>
      <c r="P324" s="54"/>
      <c r="Q324" s="53">
        <v>4</v>
      </c>
      <c r="R324" s="53">
        <v>0.8</v>
      </c>
      <c r="S324" s="53">
        <v>0.7</v>
      </c>
      <c r="T324" s="53">
        <v>2.6</v>
      </c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</row>
    <row r="325" spans="1:48" ht="17.25" customHeight="1">
      <c r="A325" s="508"/>
      <c r="B325" s="672"/>
      <c r="C325" s="463"/>
      <c r="D325" s="163" t="s">
        <v>247</v>
      </c>
      <c r="E325" s="171">
        <v>0</v>
      </c>
      <c r="F325" s="171">
        <v>0</v>
      </c>
      <c r="G325" s="171">
        <v>0</v>
      </c>
      <c r="H325" s="171">
        <v>0</v>
      </c>
      <c r="I325" s="171">
        <v>0</v>
      </c>
      <c r="J325" s="171">
        <v>0</v>
      </c>
      <c r="K325" s="171">
        <v>0</v>
      </c>
      <c r="L325" s="334"/>
      <c r="M325" s="334"/>
      <c r="N325" s="180">
        <v>0</v>
      </c>
      <c r="O325" s="164">
        <v>0</v>
      </c>
      <c r="P325" s="180">
        <v>0</v>
      </c>
      <c r="Q325" s="180">
        <v>0</v>
      </c>
      <c r="R325" s="180">
        <v>0</v>
      </c>
      <c r="S325" s="180">
        <v>0</v>
      </c>
      <c r="T325" s="180">
        <v>0</v>
      </c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</row>
    <row r="326" spans="1:48" ht="17.25" customHeight="1">
      <c r="A326" s="508"/>
      <c r="B326" s="672"/>
      <c r="C326" s="463"/>
      <c r="D326" s="331" t="s">
        <v>246</v>
      </c>
      <c r="E326" s="285">
        <v>0.2</v>
      </c>
      <c r="F326" s="335">
        <v>0</v>
      </c>
      <c r="G326" s="335">
        <v>0</v>
      </c>
      <c r="H326" s="335">
        <v>0.2</v>
      </c>
      <c r="I326" s="335">
        <v>0</v>
      </c>
      <c r="J326" s="335">
        <v>0</v>
      </c>
      <c r="K326" s="335">
        <v>0</v>
      </c>
      <c r="L326" s="334"/>
      <c r="M326" s="334"/>
      <c r="N326" s="339">
        <v>0</v>
      </c>
      <c r="O326" s="283">
        <v>0</v>
      </c>
      <c r="P326" s="200"/>
      <c r="Q326" s="285">
        <v>0</v>
      </c>
      <c r="R326" s="285">
        <v>0</v>
      </c>
      <c r="S326" s="285">
        <v>0</v>
      </c>
      <c r="T326" s="285">
        <v>0</v>
      </c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</row>
    <row r="327" spans="1:48" ht="4.5" customHeight="1">
      <c r="A327" s="508"/>
      <c r="B327" s="672"/>
      <c r="C327" s="463"/>
      <c r="D327" s="332"/>
      <c r="E327" s="286"/>
      <c r="F327" s="336"/>
      <c r="G327" s="336"/>
      <c r="H327" s="336"/>
      <c r="I327" s="336"/>
      <c r="J327" s="336"/>
      <c r="K327" s="336"/>
      <c r="L327" s="334"/>
      <c r="M327" s="334"/>
      <c r="N327" s="340"/>
      <c r="O327" s="278"/>
      <c r="P327" s="200"/>
      <c r="Q327" s="286"/>
      <c r="R327" s="286"/>
      <c r="S327" s="286"/>
      <c r="T327" s="286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</row>
    <row r="328" spans="1:48" s="109" customFormat="1" ht="15.75" customHeight="1" hidden="1">
      <c r="A328" s="508"/>
      <c r="B328" s="672"/>
      <c r="C328" s="463"/>
      <c r="D328" s="332"/>
      <c r="E328" s="286"/>
      <c r="F328" s="336"/>
      <c r="G328" s="336"/>
      <c r="H328" s="336"/>
      <c r="I328" s="336"/>
      <c r="J328" s="336"/>
      <c r="K328" s="336"/>
      <c r="L328" s="334"/>
      <c r="M328" s="334"/>
      <c r="N328" s="340"/>
      <c r="O328" s="278"/>
      <c r="P328" s="200"/>
      <c r="Q328" s="286"/>
      <c r="R328" s="286"/>
      <c r="S328" s="286"/>
      <c r="T328" s="286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</row>
    <row r="329" spans="1:48" s="114" customFormat="1" ht="15" hidden="1">
      <c r="A329" s="508"/>
      <c r="B329" s="673"/>
      <c r="C329" s="464"/>
      <c r="D329" s="333"/>
      <c r="E329" s="287"/>
      <c r="F329" s="337"/>
      <c r="G329" s="337"/>
      <c r="H329" s="337"/>
      <c r="I329" s="337"/>
      <c r="J329" s="337"/>
      <c r="K329" s="337"/>
      <c r="L329" s="334"/>
      <c r="M329" s="334"/>
      <c r="N329" s="341"/>
      <c r="O329" s="279"/>
      <c r="P329" s="200"/>
      <c r="Q329" s="287"/>
      <c r="R329" s="287"/>
      <c r="S329" s="287"/>
      <c r="T329" s="287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</row>
    <row r="330" spans="1:48" s="114" customFormat="1" ht="15">
      <c r="A330" s="508"/>
      <c r="B330" s="568" t="s">
        <v>19</v>
      </c>
      <c r="C330" s="569"/>
      <c r="D330" s="569"/>
      <c r="E330" s="569"/>
      <c r="F330" s="569"/>
      <c r="G330" s="569"/>
      <c r="H330" s="569"/>
      <c r="I330" s="569"/>
      <c r="J330" s="569"/>
      <c r="K330" s="569"/>
      <c r="L330" s="569"/>
      <c r="M330" s="569"/>
      <c r="N330" s="569"/>
      <c r="O330" s="569"/>
      <c r="P330" s="569"/>
      <c r="Q330" s="569"/>
      <c r="R330" s="569"/>
      <c r="S330" s="569"/>
      <c r="T330" s="570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</row>
    <row r="331" spans="1:48" s="114" customFormat="1" ht="62.25" customHeight="1">
      <c r="A331" s="508"/>
      <c r="B331" s="561" t="s">
        <v>158</v>
      </c>
      <c r="C331" s="678" t="s">
        <v>188</v>
      </c>
      <c r="D331" s="558">
        <v>2011</v>
      </c>
      <c r="E331" s="465">
        <f>F331+G331+H331+I333+J333+K333</f>
        <v>37.099999999999994</v>
      </c>
      <c r="F331" s="465">
        <v>35.3</v>
      </c>
      <c r="G331" s="465"/>
      <c r="H331" s="465">
        <f>0.8+1</f>
        <v>1.8</v>
      </c>
      <c r="I331" s="468"/>
      <c r="J331" s="468"/>
      <c r="K331" s="468"/>
      <c r="L331" s="529" t="s">
        <v>162</v>
      </c>
      <c r="M331" s="535" t="s">
        <v>179</v>
      </c>
      <c r="N331" s="577"/>
      <c r="O331" s="564">
        <v>30</v>
      </c>
      <c r="P331" s="465"/>
      <c r="Q331" s="465"/>
      <c r="R331" s="465"/>
      <c r="S331" s="465">
        <v>0.4</v>
      </c>
      <c r="T331" s="465">
        <v>0.3</v>
      </c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</row>
    <row r="332" spans="1:48" s="114" customFormat="1" ht="65.25" customHeight="1">
      <c r="A332" s="508"/>
      <c r="B332" s="562"/>
      <c r="C332" s="678"/>
      <c r="D332" s="559"/>
      <c r="E332" s="466"/>
      <c r="F332" s="466"/>
      <c r="G332" s="466"/>
      <c r="H332" s="466"/>
      <c r="I332" s="469"/>
      <c r="J332" s="469"/>
      <c r="K332" s="469"/>
      <c r="L332" s="530"/>
      <c r="M332" s="536"/>
      <c r="N332" s="578"/>
      <c r="O332" s="565"/>
      <c r="P332" s="466"/>
      <c r="Q332" s="466"/>
      <c r="R332" s="466"/>
      <c r="S332" s="466"/>
      <c r="T332" s="466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</row>
    <row r="333" spans="1:48" s="114" customFormat="1" ht="45" customHeight="1">
      <c r="A333" s="508"/>
      <c r="B333" s="562"/>
      <c r="C333" s="678"/>
      <c r="D333" s="559"/>
      <c r="E333" s="466"/>
      <c r="F333" s="466"/>
      <c r="G333" s="466"/>
      <c r="H333" s="466"/>
      <c r="I333" s="469"/>
      <c r="J333" s="469"/>
      <c r="K333" s="469"/>
      <c r="L333" s="530"/>
      <c r="M333" s="536"/>
      <c r="N333" s="578"/>
      <c r="O333" s="565"/>
      <c r="P333" s="466"/>
      <c r="Q333" s="466"/>
      <c r="R333" s="466"/>
      <c r="S333" s="466"/>
      <c r="T333" s="466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</row>
    <row r="334" spans="1:48" s="94" customFormat="1" ht="27" customHeight="1">
      <c r="A334" s="508"/>
      <c r="B334" s="562"/>
      <c r="C334" s="678"/>
      <c r="D334" s="559"/>
      <c r="E334" s="466"/>
      <c r="F334" s="466"/>
      <c r="G334" s="466"/>
      <c r="H334" s="466"/>
      <c r="I334" s="469"/>
      <c r="J334" s="469"/>
      <c r="K334" s="469"/>
      <c r="L334" s="530"/>
      <c r="M334" s="536"/>
      <c r="N334" s="578"/>
      <c r="O334" s="565"/>
      <c r="P334" s="466"/>
      <c r="Q334" s="466"/>
      <c r="R334" s="466"/>
      <c r="S334" s="466"/>
      <c r="T334" s="466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</row>
    <row r="335" spans="1:48" ht="75.75" customHeight="1">
      <c r="A335" s="508"/>
      <c r="B335" s="562"/>
      <c r="C335" s="678"/>
      <c r="D335" s="559"/>
      <c r="E335" s="466"/>
      <c r="F335" s="466"/>
      <c r="G335" s="466"/>
      <c r="H335" s="466"/>
      <c r="I335" s="469"/>
      <c r="J335" s="469"/>
      <c r="K335" s="469"/>
      <c r="L335" s="530"/>
      <c r="M335" s="536"/>
      <c r="N335" s="578"/>
      <c r="O335" s="565"/>
      <c r="P335" s="466"/>
      <c r="Q335" s="466"/>
      <c r="R335" s="466"/>
      <c r="S335" s="466"/>
      <c r="T335" s="466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</row>
    <row r="336" spans="1:48" ht="63.75" customHeight="1">
      <c r="A336" s="509"/>
      <c r="B336" s="563"/>
      <c r="C336" s="679"/>
      <c r="D336" s="560"/>
      <c r="E336" s="467"/>
      <c r="F336" s="467"/>
      <c r="G336" s="467"/>
      <c r="H336" s="467"/>
      <c r="I336" s="470"/>
      <c r="J336" s="470"/>
      <c r="K336" s="470"/>
      <c r="L336" s="531"/>
      <c r="M336" s="537"/>
      <c r="N336" s="579"/>
      <c r="O336" s="566"/>
      <c r="P336" s="467"/>
      <c r="Q336" s="467"/>
      <c r="R336" s="467"/>
      <c r="S336" s="467"/>
      <c r="T336" s="467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</row>
    <row r="337" spans="1:48" ht="18.75" customHeight="1">
      <c r="A337" s="557" t="s">
        <v>217</v>
      </c>
      <c r="B337" s="557"/>
      <c r="C337" s="557"/>
      <c r="D337" s="557"/>
      <c r="E337" s="557"/>
      <c r="F337" s="557"/>
      <c r="G337" s="557"/>
      <c r="H337" s="557"/>
      <c r="I337" s="557"/>
      <c r="J337" s="557"/>
      <c r="K337" s="557"/>
      <c r="L337" s="557"/>
      <c r="M337" s="557"/>
      <c r="N337" s="557"/>
      <c r="O337" s="557"/>
      <c r="P337" s="557"/>
      <c r="Q337" s="557"/>
      <c r="R337" s="557"/>
      <c r="S337" s="557"/>
      <c r="T337" s="557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</row>
    <row r="338" spans="1:48" ht="17.25" customHeight="1">
      <c r="A338" s="542"/>
      <c r="B338" s="538" t="s">
        <v>21</v>
      </c>
      <c r="C338" s="538"/>
      <c r="D338" s="45" t="s">
        <v>20</v>
      </c>
      <c r="E338" s="46">
        <v>596.3</v>
      </c>
      <c r="F338" s="46">
        <f>F344+F374+F398+F446</f>
        <v>112.3</v>
      </c>
      <c r="G338" s="46">
        <v>81.5</v>
      </c>
      <c r="H338" s="46">
        <v>351.9</v>
      </c>
      <c r="I338" s="46">
        <v>0.7</v>
      </c>
      <c r="J338" s="46">
        <f aca="true" t="shared" si="84" ref="J338:K340">J344+J374+J398+J446</f>
        <v>50</v>
      </c>
      <c r="K338" s="46">
        <f t="shared" si="84"/>
        <v>0</v>
      </c>
      <c r="L338" s="344"/>
      <c r="M338" s="344"/>
      <c r="N338" s="46">
        <v>0</v>
      </c>
      <c r="O338" s="47">
        <f>O344+O374+O398+O446</f>
        <v>254</v>
      </c>
      <c r="P338" s="47" t="e">
        <f>P344+P374+P398+P446</f>
        <v>#REF!</v>
      </c>
      <c r="Q338" s="46">
        <v>6.4</v>
      </c>
      <c r="R338" s="46">
        <f>R344+R374+R398+R446</f>
        <v>0</v>
      </c>
      <c r="S338" s="46">
        <v>3.8</v>
      </c>
      <c r="T338" s="46">
        <v>2.6</v>
      </c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</row>
    <row r="339" spans="1:48" ht="15">
      <c r="A339" s="542"/>
      <c r="B339" s="538"/>
      <c r="C339" s="538"/>
      <c r="D339" s="175" t="s">
        <v>247</v>
      </c>
      <c r="E339" s="189">
        <v>62.1</v>
      </c>
      <c r="F339" s="189">
        <f>F345+F375+F399+F447</f>
        <v>0.03</v>
      </c>
      <c r="G339" s="189">
        <v>24.2</v>
      </c>
      <c r="H339" s="189">
        <f>H345+H375+H399+H447</f>
        <v>27.810000000000002</v>
      </c>
      <c r="I339" s="189">
        <f>I345+I375+I399+I447</f>
        <v>0.1</v>
      </c>
      <c r="J339" s="189">
        <f t="shared" si="84"/>
        <v>10</v>
      </c>
      <c r="K339" s="189">
        <f t="shared" si="84"/>
        <v>0</v>
      </c>
      <c r="L339" s="344"/>
      <c r="M339" s="344"/>
      <c r="N339" s="46"/>
      <c r="O339" s="228">
        <f aca="true" t="shared" si="85" ref="O339:T339">O345+O375+O399+O457</f>
        <v>6</v>
      </c>
      <c r="P339" s="228">
        <f t="shared" si="85"/>
        <v>0</v>
      </c>
      <c r="Q339" s="189">
        <f t="shared" si="85"/>
        <v>0.9</v>
      </c>
      <c r="R339" s="189">
        <f t="shared" si="85"/>
        <v>0</v>
      </c>
      <c r="S339" s="189">
        <f t="shared" si="85"/>
        <v>0.5</v>
      </c>
      <c r="T339" s="189">
        <f t="shared" si="85"/>
        <v>0.4</v>
      </c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</row>
    <row r="340" spans="1:48" s="94" customFormat="1" ht="15.75" customHeight="1">
      <c r="A340" s="542"/>
      <c r="B340" s="538"/>
      <c r="C340" s="538"/>
      <c r="D340" s="176" t="s">
        <v>248</v>
      </c>
      <c r="E340" s="190">
        <f>E346+E376+E400+E448</f>
        <v>56.504000000000005</v>
      </c>
      <c r="F340" s="190">
        <f>F346+F376+F400+F448</f>
        <v>10.734000000000002</v>
      </c>
      <c r="G340" s="190">
        <f>G346+G376+G400+G448</f>
        <v>25.318</v>
      </c>
      <c r="H340" s="190">
        <f>H346+H376+H400+H448</f>
        <v>20.41</v>
      </c>
      <c r="I340" s="190">
        <f>I346+I376+I400+I448</f>
        <v>0.04</v>
      </c>
      <c r="J340" s="190">
        <f t="shared" si="84"/>
        <v>0</v>
      </c>
      <c r="K340" s="190">
        <f t="shared" si="84"/>
        <v>0</v>
      </c>
      <c r="L340" s="344"/>
      <c r="M340" s="344"/>
      <c r="N340" s="46"/>
      <c r="O340" s="229">
        <f aca="true" t="shared" si="86" ref="O340:T340">O346+O376+O400+O448</f>
        <v>14</v>
      </c>
      <c r="P340" s="229">
        <f t="shared" si="86"/>
        <v>0</v>
      </c>
      <c r="Q340" s="190">
        <f t="shared" si="86"/>
        <v>0.5</v>
      </c>
      <c r="R340" s="190">
        <f t="shared" si="86"/>
        <v>0</v>
      </c>
      <c r="S340" s="190">
        <f t="shared" si="86"/>
        <v>0.30000000000000004</v>
      </c>
      <c r="T340" s="190">
        <f t="shared" si="86"/>
        <v>0.2</v>
      </c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</row>
    <row r="341" spans="1:48" ht="15">
      <c r="A341" s="542"/>
      <c r="B341" s="538"/>
      <c r="C341" s="538"/>
      <c r="D341" s="45" t="s">
        <v>250</v>
      </c>
      <c r="E341" s="46">
        <f>E340/E339*100</f>
        <v>90.98872785829309</v>
      </c>
      <c r="F341" s="46">
        <v>0</v>
      </c>
      <c r="G341" s="46">
        <f>G340/G339*100</f>
        <v>104.6198347107438</v>
      </c>
      <c r="H341" s="46">
        <f>H340/H339*100</f>
        <v>73.39086659475008</v>
      </c>
      <c r="I341" s="46">
        <v>0</v>
      </c>
      <c r="J341" s="46">
        <f>J340/J339*100</f>
        <v>0</v>
      </c>
      <c r="K341" s="46">
        <v>0</v>
      </c>
      <c r="L341" s="344"/>
      <c r="M341" s="344"/>
      <c r="N341" s="46"/>
      <c r="O341" s="46">
        <f>O340/O339*100</f>
        <v>233.33333333333334</v>
      </c>
      <c r="P341" s="46" t="e">
        <f>P340/P339*100</f>
        <v>#DIV/0!</v>
      </c>
      <c r="Q341" s="46">
        <f>Q340/Q339*100</f>
        <v>55.55555555555556</v>
      </c>
      <c r="R341" s="46">
        <v>0</v>
      </c>
      <c r="S341" s="46">
        <f>S340/S339*100</f>
        <v>60.00000000000001</v>
      </c>
      <c r="T341" s="46">
        <f>T340/T339*100</f>
        <v>50</v>
      </c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</row>
    <row r="342" spans="1:48" ht="15">
      <c r="A342" s="542"/>
      <c r="B342" s="538"/>
      <c r="C342" s="538"/>
      <c r="D342" s="348" t="s">
        <v>249</v>
      </c>
      <c r="E342" s="342">
        <f>E340/E338*100</f>
        <v>9.475767231259434</v>
      </c>
      <c r="F342" s="342">
        <f>F340/F338*100</f>
        <v>9.55832591273375</v>
      </c>
      <c r="G342" s="342">
        <f>G340/G338*100</f>
        <v>31.06503067484663</v>
      </c>
      <c r="H342" s="342">
        <f>H340/H338*100</f>
        <v>5.799943165672066</v>
      </c>
      <c r="I342" s="342">
        <v>0</v>
      </c>
      <c r="J342" s="342">
        <f>J340/J338*100</f>
        <v>0</v>
      </c>
      <c r="K342" s="342">
        <v>0</v>
      </c>
      <c r="L342" s="344"/>
      <c r="M342" s="344"/>
      <c r="N342" s="342"/>
      <c r="O342" s="342">
        <f>O340/O338*100</f>
        <v>5.511811023622047</v>
      </c>
      <c r="P342" s="47"/>
      <c r="Q342" s="342">
        <v>7.8</v>
      </c>
      <c r="R342" s="342">
        <v>0</v>
      </c>
      <c r="S342" s="342">
        <f>S340/S338*100</f>
        <v>7.894736842105264</v>
      </c>
      <c r="T342" s="342">
        <f>T340/T338*100</f>
        <v>7.6923076923076925</v>
      </c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</row>
    <row r="343" spans="1:48" ht="4.5" customHeight="1">
      <c r="A343" s="542"/>
      <c r="B343" s="538"/>
      <c r="C343" s="538"/>
      <c r="D343" s="349"/>
      <c r="E343" s="343"/>
      <c r="F343" s="343"/>
      <c r="G343" s="343"/>
      <c r="H343" s="343"/>
      <c r="I343" s="343"/>
      <c r="J343" s="343"/>
      <c r="K343" s="343"/>
      <c r="L343" s="344"/>
      <c r="M343" s="344"/>
      <c r="N343" s="343"/>
      <c r="O343" s="343"/>
      <c r="P343" s="47"/>
      <c r="Q343" s="343"/>
      <c r="R343" s="343"/>
      <c r="S343" s="343"/>
      <c r="T343" s="343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</row>
    <row r="344" spans="1:48" s="114" customFormat="1" ht="15" customHeight="1">
      <c r="A344" s="690"/>
      <c r="B344" s="523" t="s">
        <v>66</v>
      </c>
      <c r="C344" s="693"/>
      <c r="D344" s="156" t="s">
        <v>20</v>
      </c>
      <c r="E344" s="106">
        <f>E350+E356+E362+E368</f>
        <v>153.6</v>
      </c>
      <c r="F344" s="106">
        <f aca="true" t="shared" si="87" ref="F344:K344">F350+F356+F362+F368</f>
        <v>0</v>
      </c>
      <c r="G344" s="106">
        <f t="shared" si="87"/>
        <v>71.3</v>
      </c>
      <c r="H344" s="106">
        <f t="shared" si="87"/>
        <v>82.4</v>
      </c>
      <c r="I344" s="106">
        <f t="shared" si="87"/>
        <v>0</v>
      </c>
      <c r="J344" s="106">
        <f t="shared" si="87"/>
        <v>0</v>
      </c>
      <c r="K344" s="106">
        <f t="shared" si="87"/>
        <v>0</v>
      </c>
      <c r="L344" s="556"/>
      <c r="M344" s="556"/>
      <c r="N344" s="106">
        <v>0</v>
      </c>
      <c r="O344" s="107">
        <f aca="true" t="shared" si="88" ref="O344:T344">O350+O356+O362+O368</f>
        <v>180</v>
      </c>
      <c r="P344" s="107">
        <f t="shared" si="88"/>
        <v>0</v>
      </c>
      <c r="Q344" s="106">
        <f t="shared" si="88"/>
        <v>8.4</v>
      </c>
      <c r="R344" s="106">
        <f t="shared" si="88"/>
        <v>0</v>
      </c>
      <c r="S344" s="106">
        <f t="shared" si="88"/>
        <v>5</v>
      </c>
      <c r="T344" s="106">
        <f t="shared" si="88"/>
        <v>3.4</v>
      </c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</row>
    <row r="345" spans="1:48" s="114" customFormat="1" ht="15" customHeight="1">
      <c r="A345" s="691"/>
      <c r="B345" s="694"/>
      <c r="C345" s="695"/>
      <c r="D345" s="202" t="s">
        <v>247</v>
      </c>
      <c r="E345" s="187">
        <f>E351+E357+E363+E369</f>
        <v>23.5</v>
      </c>
      <c r="F345" s="187">
        <f aca="true" t="shared" si="89" ref="F345:K345">F351+F357+F363+F369</f>
        <v>0</v>
      </c>
      <c r="G345" s="187">
        <f t="shared" si="89"/>
        <v>18.8</v>
      </c>
      <c r="H345" s="187">
        <f t="shared" si="89"/>
        <v>4.7</v>
      </c>
      <c r="I345" s="187">
        <f t="shared" si="89"/>
        <v>0</v>
      </c>
      <c r="J345" s="187">
        <f t="shared" si="89"/>
        <v>0</v>
      </c>
      <c r="K345" s="187">
        <f t="shared" si="89"/>
        <v>0</v>
      </c>
      <c r="L345" s="556"/>
      <c r="M345" s="556"/>
      <c r="N345" s="111"/>
      <c r="O345" s="224">
        <v>0</v>
      </c>
      <c r="P345" s="224">
        <v>0</v>
      </c>
      <c r="Q345" s="224">
        <v>0</v>
      </c>
      <c r="R345" s="224">
        <v>0</v>
      </c>
      <c r="S345" s="224">
        <v>0</v>
      </c>
      <c r="T345" s="224">
        <v>0</v>
      </c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</row>
    <row r="346" spans="1:48" s="114" customFormat="1" ht="14.25" customHeight="1">
      <c r="A346" s="691"/>
      <c r="B346" s="694"/>
      <c r="C346" s="695"/>
      <c r="D346" s="203" t="s">
        <v>248</v>
      </c>
      <c r="E346" s="188">
        <f>E352+E358+E364+E370</f>
        <v>20.1</v>
      </c>
      <c r="F346" s="188">
        <f aca="true" t="shared" si="90" ref="F346:K346">F352+F358+F364+F370</f>
        <v>0</v>
      </c>
      <c r="G346" s="188">
        <f t="shared" si="90"/>
        <v>18.8</v>
      </c>
      <c r="H346" s="188">
        <f t="shared" si="90"/>
        <v>1.3</v>
      </c>
      <c r="I346" s="188">
        <f t="shared" si="90"/>
        <v>0</v>
      </c>
      <c r="J346" s="188">
        <f t="shared" si="90"/>
        <v>0</v>
      </c>
      <c r="K346" s="188">
        <f t="shared" si="90"/>
        <v>0</v>
      </c>
      <c r="L346" s="556"/>
      <c r="M346" s="556"/>
      <c r="N346" s="111"/>
      <c r="O346" s="223">
        <v>0</v>
      </c>
      <c r="P346" s="223">
        <v>0</v>
      </c>
      <c r="Q346" s="223">
        <v>0</v>
      </c>
      <c r="R346" s="223">
        <v>0</v>
      </c>
      <c r="S346" s="223">
        <v>0</v>
      </c>
      <c r="T346" s="223">
        <v>0</v>
      </c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</row>
    <row r="347" spans="1:48" s="114" customFormat="1" ht="17.25" customHeight="1">
      <c r="A347" s="691"/>
      <c r="B347" s="694"/>
      <c r="C347" s="695"/>
      <c r="D347" s="156" t="s">
        <v>250</v>
      </c>
      <c r="E347" s="106">
        <f>E346/E345*100</f>
        <v>85.53191489361703</v>
      </c>
      <c r="F347" s="106">
        <v>0</v>
      </c>
      <c r="G347" s="106">
        <f>G346/G345*100</f>
        <v>100</v>
      </c>
      <c r="H347" s="106">
        <f>H346/H345*100</f>
        <v>27.659574468085108</v>
      </c>
      <c r="I347" s="106">
        <v>0</v>
      </c>
      <c r="J347" s="106">
        <v>0</v>
      </c>
      <c r="K347" s="106">
        <v>0</v>
      </c>
      <c r="L347" s="556"/>
      <c r="M347" s="556"/>
      <c r="N347" s="111"/>
      <c r="O347" s="107"/>
      <c r="P347" s="107"/>
      <c r="Q347" s="106"/>
      <c r="R347" s="112"/>
      <c r="S347" s="112"/>
      <c r="T347" s="112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</row>
    <row r="348" spans="1:48" s="114" customFormat="1" ht="12.75" customHeight="1">
      <c r="A348" s="691"/>
      <c r="B348" s="694"/>
      <c r="C348" s="695"/>
      <c r="D348" s="412" t="s">
        <v>249</v>
      </c>
      <c r="E348" s="325">
        <f>E346/E344*100</f>
        <v>13.085937500000004</v>
      </c>
      <c r="F348" s="325">
        <v>0</v>
      </c>
      <c r="G348" s="325">
        <f>G346/G344*100</f>
        <v>26.36746143057504</v>
      </c>
      <c r="H348" s="325">
        <f>H346/H344*100</f>
        <v>1.5776699029126213</v>
      </c>
      <c r="I348" s="325">
        <v>0</v>
      </c>
      <c r="J348" s="325">
        <v>0</v>
      </c>
      <c r="K348" s="325">
        <v>0</v>
      </c>
      <c r="L348" s="556"/>
      <c r="M348" s="556"/>
      <c r="N348" s="767"/>
      <c r="O348" s="293"/>
      <c r="P348" s="107"/>
      <c r="Q348" s="325"/>
      <c r="R348" s="299"/>
      <c r="S348" s="299"/>
      <c r="T348" s="299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</row>
    <row r="349" spans="1:48" s="94" customFormat="1" ht="4.5" customHeight="1">
      <c r="A349" s="692"/>
      <c r="B349" s="696"/>
      <c r="C349" s="697"/>
      <c r="D349" s="413"/>
      <c r="E349" s="300"/>
      <c r="F349" s="300"/>
      <c r="G349" s="300"/>
      <c r="H349" s="300"/>
      <c r="I349" s="300"/>
      <c r="J349" s="300"/>
      <c r="K349" s="300"/>
      <c r="L349" s="556"/>
      <c r="M349" s="556"/>
      <c r="N349" s="768"/>
      <c r="O349" s="294"/>
      <c r="P349" s="107"/>
      <c r="Q349" s="300"/>
      <c r="R349" s="292"/>
      <c r="S349" s="292"/>
      <c r="T349" s="292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</row>
    <row r="350" spans="1:48" ht="15">
      <c r="A350" s="507">
        <v>22</v>
      </c>
      <c r="B350" s="620" t="s">
        <v>41</v>
      </c>
      <c r="C350" s="620" t="s">
        <v>42</v>
      </c>
      <c r="D350" s="76" t="s">
        <v>20</v>
      </c>
      <c r="E350" s="53">
        <v>1.7</v>
      </c>
      <c r="F350" s="53">
        <v>0</v>
      </c>
      <c r="G350" s="53">
        <v>0</v>
      </c>
      <c r="H350" s="53">
        <v>1.7</v>
      </c>
      <c r="I350" s="53">
        <v>0</v>
      </c>
      <c r="J350" s="53">
        <v>0</v>
      </c>
      <c r="K350" s="53">
        <v>0</v>
      </c>
      <c r="L350" s="334" t="s">
        <v>50</v>
      </c>
      <c r="M350" s="334"/>
      <c r="N350" s="53">
        <v>0</v>
      </c>
      <c r="O350" s="54">
        <v>0</v>
      </c>
      <c r="P350" s="53">
        <v>0</v>
      </c>
      <c r="Q350" s="53">
        <v>0</v>
      </c>
      <c r="R350" s="53">
        <v>0</v>
      </c>
      <c r="S350" s="53">
        <v>0</v>
      </c>
      <c r="T350" s="53">
        <v>0</v>
      </c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</row>
    <row r="351" spans="1:48" ht="15">
      <c r="A351" s="508"/>
      <c r="B351" s="621"/>
      <c r="C351" s="621"/>
      <c r="D351" s="163" t="s">
        <v>247</v>
      </c>
      <c r="E351" s="169">
        <v>0.5</v>
      </c>
      <c r="F351" s="173">
        <v>0</v>
      </c>
      <c r="G351" s="173">
        <v>0</v>
      </c>
      <c r="H351" s="173">
        <v>0.5</v>
      </c>
      <c r="I351" s="173">
        <v>0</v>
      </c>
      <c r="J351" s="173">
        <v>0</v>
      </c>
      <c r="K351" s="173">
        <v>0</v>
      </c>
      <c r="L351" s="334"/>
      <c r="M351" s="334"/>
      <c r="N351" s="55"/>
      <c r="O351" s="61"/>
      <c r="P351" s="61"/>
      <c r="Q351" s="56"/>
      <c r="R351" s="62"/>
      <c r="S351" s="62"/>
      <c r="T351" s="62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</row>
    <row r="352" spans="1:48" ht="14.25" customHeight="1">
      <c r="A352" s="508"/>
      <c r="B352" s="621"/>
      <c r="C352" s="621"/>
      <c r="D352" s="331" t="s">
        <v>246</v>
      </c>
      <c r="E352" s="285">
        <f>SUM(F352:K352)</f>
        <v>0.3</v>
      </c>
      <c r="F352" s="335">
        <v>0</v>
      </c>
      <c r="G352" s="335">
        <v>0</v>
      </c>
      <c r="H352" s="335">
        <v>0.3</v>
      </c>
      <c r="I352" s="335">
        <v>0</v>
      </c>
      <c r="J352" s="335">
        <v>0</v>
      </c>
      <c r="K352" s="335">
        <v>0</v>
      </c>
      <c r="L352" s="334"/>
      <c r="M352" s="334"/>
      <c r="N352" s="303"/>
      <c r="O352" s="735"/>
      <c r="P352" s="61"/>
      <c r="Q352" s="397"/>
      <c r="R352" s="397"/>
      <c r="S352" s="397"/>
      <c r="T352" s="397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</row>
    <row r="353" spans="1:48" ht="15">
      <c r="A353" s="508"/>
      <c r="B353" s="621"/>
      <c r="C353" s="621"/>
      <c r="D353" s="332"/>
      <c r="E353" s="286"/>
      <c r="F353" s="336"/>
      <c r="G353" s="336"/>
      <c r="H353" s="336"/>
      <c r="I353" s="336"/>
      <c r="J353" s="336"/>
      <c r="K353" s="336"/>
      <c r="L353" s="334"/>
      <c r="M353" s="334"/>
      <c r="N353" s="330"/>
      <c r="O353" s="741"/>
      <c r="P353" s="61"/>
      <c r="Q353" s="398"/>
      <c r="R353" s="398"/>
      <c r="S353" s="398"/>
      <c r="T353" s="398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</row>
    <row r="354" spans="1:48" ht="15">
      <c r="A354" s="508"/>
      <c r="B354" s="621"/>
      <c r="C354" s="621"/>
      <c r="D354" s="332"/>
      <c r="E354" s="286"/>
      <c r="F354" s="336"/>
      <c r="G354" s="336"/>
      <c r="H354" s="336"/>
      <c r="I354" s="336"/>
      <c r="J354" s="336"/>
      <c r="K354" s="336"/>
      <c r="L354" s="334"/>
      <c r="M354" s="334"/>
      <c r="N354" s="330"/>
      <c r="O354" s="741"/>
      <c r="P354" s="61"/>
      <c r="Q354" s="398"/>
      <c r="R354" s="398"/>
      <c r="S354" s="398"/>
      <c r="T354" s="398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</row>
    <row r="355" spans="1:48" s="94" customFormat="1" ht="15.75">
      <c r="A355" s="509"/>
      <c r="B355" s="622"/>
      <c r="C355" s="622"/>
      <c r="D355" s="333"/>
      <c r="E355" s="287"/>
      <c r="F355" s="337"/>
      <c r="G355" s="337"/>
      <c r="H355" s="337"/>
      <c r="I355" s="337"/>
      <c r="J355" s="337"/>
      <c r="K355" s="337"/>
      <c r="L355" s="334"/>
      <c r="M355" s="334"/>
      <c r="N355" s="304"/>
      <c r="O355" s="736"/>
      <c r="P355" s="61"/>
      <c r="Q355" s="399"/>
      <c r="R355" s="399"/>
      <c r="S355" s="399"/>
      <c r="T355" s="399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</row>
    <row r="356" spans="1:48" ht="15">
      <c r="A356" s="507">
        <v>23</v>
      </c>
      <c r="B356" s="620" t="s">
        <v>43</v>
      </c>
      <c r="C356" s="620" t="s">
        <v>44</v>
      </c>
      <c r="D356" s="76" t="s">
        <v>20</v>
      </c>
      <c r="E356" s="53">
        <v>2.7</v>
      </c>
      <c r="F356" s="53">
        <v>0</v>
      </c>
      <c r="G356" s="53">
        <v>0</v>
      </c>
      <c r="H356" s="53">
        <v>2.7</v>
      </c>
      <c r="I356" s="53">
        <v>0</v>
      </c>
      <c r="J356" s="53">
        <v>0</v>
      </c>
      <c r="K356" s="53">
        <v>0</v>
      </c>
      <c r="L356" s="409" t="s">
        <v>50</v>
      </c>
      <c r="M356" s="409"/>
      <c r="N356" s="53">
        <v>0</v>
      </c>
      <c r="O356" s="54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</row>
    <row r="357" spans="1:48" ht="15">
      <c r="A357" s="508"/>
      <c r="B357" s="621"/>
      <c r="C357" s="621"/>
      <c r="D357" s="163" t="s">
        <v>247</v>
      </c>
      <c r="E357" s="169">
        <v>2.7</v>
      </c>
      <c r="F357" s="169">
        <v>0</v>
      </c>
      <c r="G357" s="169">
        <v>0</v>
      </c>
      <c r="H357" s="169">
        <v>2.7</v>
      </c>
      <c r="I357" s="169">
        <v>0</v>
      </c>
      <c r="J357" s="169">
        <v>0</v>
      </c>
      <c r="K357" s="169">
        <v>0</v>
      </c>
      <c r="L357" s="410"/>
      <c r="M357" s="410"/>
      <c r="N357" s="55"/>
      <c r="O357" s="61"/>
      <c r="P357" s="61"/>
      <c r="Q357" s="56"/>
      <c r="R357" s="62"/>
      <c r="S357" s="62"/>
      <c r="T357" s="62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</row>
    <row r="358" spans="1:48" ht="14.25" customHeight="1">
      <c r="A358" s="508"/>
      <c r="B358" s="621"/>
      <c r="C358" s="621"/>
      <c r="D358" s="331" t="s">
        <v>246</v>
      </c>
      <c r="E358" s="285">
        <v>0</v>
      </c>
      <c r="F358" s="285">
        <v>0</v>
      </c>
      <c r="G358" s="285">
        <v>0</v>
      </c>
      <c r="H358" s="285">
        <v>0</v>
      </c>
      <c r="I358" s="285">
        <v>0</v>
      </c>
      <c r="J358" s="285">
        <v>0</v>
      </c>
      <c r="K358" s="285">
        <v>0</v>
      </c>
      <c r="L358" s="410"/>
      <c r="M358" s="410"/>
      <c r="N358" s="303"/>
      <c r="O358" s="303"/>
      <c r="P358" s="303"/>
      <c r="Q358" s="303"/>
      <c r="R358" s="303"/>
      <c r="S358" s="303"/>
      <c r="T358" s="303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</row>
    <row r="359" spans="1:48" ht="4.5" customHeight="1">
      <c r="A359" s="508"/>
      <c r="B359" s="621"/>
      <c r="C359" s="621"/>
      <c r="D359" s="332"/>
      <c r="E359" s="286"/>
      <c r="F359" s="286"/>
      <c r="G359" s="286"/>
      <c r="H359" s="286"/>
      <c r="I359" s="286"/>
      <c r="J359" s="286"/>
      <c r="K359" s="286"/>
      <c r="L359" s="410"/>
      <c r="M359" s="410"/>
      <c r="N359" s="330"/>
      <c r="O359" s="330"/>
      <c r="P359" s="330"/>
      <c r="Q359" s="330"/>
      <c r="R359" s="330"/>
      <c r="S359" s="330"/>
      <c r="T359" s="330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</row>
    <row r="360" spans="1:48" ht="5.25" customHeight="1" hidden="1">
      <c r="A360" s="508"/>
      <c r="B360" s="621"/>
      <c r="C360" s="621"/>
      <c r="D360" s="332"/>
      <c r="E360" s="286"/>
      <c r="F360" s="286"/>
      <c r="G360" s="286"/>
      <c r="H360" s="286"/>
      <c r="I360" s="286"/>
      <c r="J360" s="286"/>
      <c r="K360" s="286"/>
      <c r="L360" s="410"/>
      <c r="M360" s="410"/>
      <c r="N360" s="330"/>
      <c r="O360" s="330"/>
      <c r="P360" s="330"/>
      <c r="Q360" s="330"/>
      <c r="R360" s="330"/>
      <c r="S360" s="330"/>
      <c r="T360" s="330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</row>
    <row r="361" spans="1:48" s="94" customFormat="1" ht="17.25" customHeight="1" hidden="1">
      <c r="A361" s="509"/>
      <c r="B361" s="622"/>
      <c r="C361" s="622"/>
      <c r="D361" s="333"/>
      <c r="E361" s="287"/>
      <c r="F361" s="287"/>
      <c r="G361" s="287"/>
      <c r="H361" s="287"/>
      <c r="I361" s="287"/>
      <c r="J361" s="287"/>
      <c r="K361" s="287"/>
      <c r="L361" s="411"/>
      <c r="M361" s="411"/>
      <c r="N361" s="304"/>
      <c r="O361" s="304"/>
      <c r="P361" s="304"/>
      <c r="Q361" s="304"/>
      <c r="R361" s="304"/>
      <c r="S361" s="304"/>
      <c r="T361" s="304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</row>
    <row r="362" spans="1:48" ht="15">
      <c r="A362" s="507">
        <v>24</v>
      </c>
      <c r="B362" s="643" t="s">
        <v>45</v>
      </c>
      <c r="C362" s="643" t="s">
        <v>159</v>
      </c>
      <c r="D362" s="76" t="s">
        <v>20</v>
      </c>
      <c r="E362" s="53">
        <v>0.5</v>
      </c>
      <c r="F362" s="53">
        <v>0</v>
      </c>
      <c r="G362" s="53">
        <v>0</v>
      </c>
      <c r="H362" s="53">
        <v>0.5</v>
      </c>
      <c r="I362" s="53">
        <v>0</v>
      </c>
      <c r="J362" s="53">
        <v>0</v>
      </c>
      <c r="K362" s="53">
        <v>0</v>
      </c>
      <c r="L362" s="409" t="s">
        <v>50</v>
      </c>
      <c r="M362" s="409"/>
      <c r="N362" s="53">
        <v>0</v>
      </c>
      <c r="O362" s="54">
        <v>0</v>
      </c>
      <c r="P362" s="53">
        <v>0</v>
      </c>
      <c r="Q362" s="53">
        <v>0</v>
      </c>
      <c r="R362" s="53">
        <v>0</v>
      </c>
      <c r="S362" s="53">
        <v>0</v>
      </c>
      <c r="T362" s="53">
        <v>0</v>
      </c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</row>
    <row r="363" spans="1:48" ht="15">
      <c r="A363" s="508"/>
      <c r="B363" s="644"/>
      <c r="C363" s="644"/>
      <c r="D363" s="163" t="s">
        <v>247</v>
      </c>
      <c r="E363" s="169">
        <v>0.5</v>
      </c>
      <c r="F363" s="169">
        <v>0</v>
      </c>
      <c r="G363" s="169">
        <v>0</v>
      </c>
      <c r="H363" s="169">
        <v>0.5</v>
      </c>
      <c r="I363" s="169">
        <v>0</v>
      </c>
      <c r="J363" s="169">
        <v>0</v>
      </c>
      <c r="K363" s="169">
        <v>0</v>
      </c>
      <c r="L363" s="410"/>
      <c r="M363" s="410"/>
      <c r="N363" s="55"/>
      <c r="O363" s="61"/>
      <c r="P363" s="61"/>
      <c r="Q363" s="56"/>
      <c r="R363" s="62"/>
      <c r="S363" s="62"/>
      <c r="T363" s="62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</row>
    <row r="364" spans="1:48" ht="33" customHeight="1">
      <c r="A364" s="508"/>
      <c r="B364" s="644"/>
      <c r="C364" s="644"/>
      <c r="D364" s="331" t="s">
        <v>246</v>
      </c>
      <c r="E364" s="285">
        <v>0</v>
      </c>
      <c r="F364" s="285">
        <v>0</v>
      </c>
      <c r="G364" s="285">
        <v>0</v>
      </c>
      <c r="H364" s="285">
        <v>0</v>
      </c>
      <c r="I364" s="285">
        <v>0</v>
      </c>
      <c r="J364" s="285">
        <v>0</v>
      </c>
      <c r="K364" s="285">
        <v>0</v>
      </c>
      <c r="L364" s="410"/>
      <c r="M364" s="410"/>
      <c r="N364" s="303"/>
      <c r="O364" s="303"/>
      <c r="P364" s="303"/>
      <c r="Q364" s="303"/>
      <c r="R364" s="303"/>
      <c r="S364" s="303"/>
      <c r="T364" s="303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</row>
    <row r="365" spans="1:48" ht="17.25" customHeight="1">
      <c r="A365" s="508"/>
      <c r="B365" s="644"/>
      <c r="C365" s="644"/>
      <c r="D365" s="332"/>
      <c r="E365" s="286"/>
      <c r="F365" s="286"/>
      <c r="G365" s="286"/>
      <c r="H365" s="286"/>
      <c r="I365" s="286"/>
      <c r="J365" s="286"/>
      <c r="K365" s="286"/>
      <c r="L365" s="410"/>
      <c r="M365" s="410"/>
      <c r="N365" s="330"/>
      <c r="O365" s="330"/>
      <c r="P365" s="330"/>
      <c r="Q365" s="330"/>
      <c r="R365" s="330"/>
      <c r="S365" s="330"/>
      <c r="T365" s="330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</row>
    <row r="366" spans="1:48" ht="15">
      <c r="A366" s="508"/>
      <c r="B366" s="644"/>
      <c r="C366" s="644"/>
      <c r="D366" s="332"/>
      <c r="E366" s="286"/>
      <c r="F366" s="286"/>
      <c r="G366" s="286"/>
      <c r="H366" s="286"/>
      <c r="I366" s="286"/>
      <c r="J366" s="286"/>
      <c r="K366" s="286"/>
      <c r="L366" s="410"/>
      <c r="M366" s="410"/>
      <c r="N366" s="330"/>
      <c r="O366" s="330"/>
      <c r="P366" s="330"/>
      <c r="Q366" s="330"/>
      <c r="R366" s="330"/>
      <c r="S366" s="330"/>
      <c r="T366" s="330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</row>
    <row r="367" spans="1:48" s="109" customFormat="1" ht="15.75" customHeight="1">
      <c r="A367" s="509"/>
      <c r="B367" s="645"/>
      <c r="C367" s="645"/>
      <c r="D367" s="333"/>
      <c r="E367" s="287"/>
      <c r="F367" s="287"/>
      <c r="G367" s="287"/>
      <c r="H367" s="287"/>
      <c r="I367" s="287"/>
      <c r="J367" s="287"/>
      <c r="K367" s="287"/>
      <c r="L367" s="411"/>
      <c r="M367" s="411"/>
      <c r="N367" s="304"/>
      <c r="O367" s="304"/>
      <c r="P367" s="304"/>
      <c r="Q367" s="304"/>
      <c r="R367" s="304"/>
      <c r="S367" s="304"/>
      <c r="T367" s="304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</row>
    <row r="368" spans="1:48" s="114" customFormat="1" ht="30" customHeight="1">
      <c r="A368" s="507">
        <v>25</v>
      </c>
      <c r="B368" s="643" t="s">
        <v>46</v>
      </c>
      <c r="C368" s="643" t="s">
        <v>47</v>
      </c>
      <c r="D368" s="76" t="s">
        <v>20</v>
      </c>
      <c r="E368" s="53">
        <v>148.7</v>
      </c>
      <c r="F368" s="53">
        <v>0</v>
      </c>
      <c r="G368" s="53">
        <v>71.3</v>
      </c>
      <c r="H368" s="53">
        <v>77.5</v>
      </c>
      <c r="I368" s="53">
        <v>0</v>
      </c>
      <c r="J368" s="53">
        <v>0</v>
      </c>
      <c r="K368" s="53">
        <v>0</v>
      </c>
      <c r="L368" s="409" t="s">
        <v>197</v>
      </c>
      <c r="M368" s="409" t="s">
        <v>48</v>
      </c>
      <c r="N368" s="53">
        <v>0</v>
      </c>
      <c r="O368" s="66">
        <v>180</v>
      </c>
      <c r="P368" s="66"/>
      <c r="Q368" s="56">
        <v>8.4</v>
      </c>
      <c r="R368" s="53">
        <v>0</v>
      </c>
      <c r="S368" s="53">
        <v>5</v>
      </c>
      <c r="T368" s="53">
        <v>3.4</v>
      </c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</row>
    <row r="369" spans="1:48" s="114" customFormat="1" ht="15">
      <c r="A369" s="508"/>
      <c r="B369" s="644"/>
      <c r="C369" s="644"/>
      <c r="D369" s="163" t="s">
        <v>247</v>
      </c>
      <c r="E369" s="169">
        <v>19.8</v>
      </c>
      <c r="F369" s="173">
        <v>0</v>
      </c>
      <c r="G369" s="173">
        <v>18.8</v>
      </c>
      <c r="H369" s="173">
        <v>1</v>
      </c>
      <c r="I369" s="173">
        <v>0</v>
      </c>
      <c r="J369" s="173">
        <v>0</v>
      </c>
      <c r="K369" s="173">
        <v>0</v>
      </c>
      <c r="L369" s="410"/>
      <c r="M369" s="410"/>
      <c r="N369" s="55"/>
      <c r="O369" s="193">
        <v>0</v>
      </c>
      <c r="P369" s="193">
        <v>0</v>
      </c>
      <c r="Q369" s="193">
        <v>0</v>
      </c>
      <c r="R369" s="193">
        <v>0</v>
      </c>
      <c r="S369" s="193">
        <v>0</v>
      </c>
      <c r="T369" s="193">
        <v>0</v>
      </c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</row>
    <row r="370" spans="1:48" s="114" customFormat="1" ht="14.25" customHeight="1">
      <c r="A370" s="508"/>
      <c r="B370" s="644"/>
      <c r="C370" s="644"/>
      <c r="D370" s="331" t="s">
        <v>246</v>
      </c>
      <c r="E370" s="285">
        <f>SUM(F370:K370)</f>
        <v>19.8</v>
      </c>
      <c r="F370" s="335">
        <v>0</v>
      </c>
      <c r="G370" s="335">
        <v>18.8</v>
      </c>
      <c r="H370" s="335">
        <v>1</v>
      </c>
      <c r="I370" s="335">
        <v>0</v>
      </c>
      <c r="J370" s="335">
        <v>0</v>
      </c>
      <c r="K370" s="335">
        <v>0</v>
      </c>
      <c r="L370" s="410"/>
      <c r="M370" s="410"/>
      <c r="N370" s="303"/>
      <c r="O370" s="295">
        <v>0</v>
      </c>
      <c r="P370" s="301">
        <v>1</v>
      </c>
      <c r="Q370" s="301">
        <v>0</v>
      </c>
      <c r="R370" s="301">
        <v>0</v>
      </c>
      <c r="S370" s="301">
        <v>0</v>
      </c>
      <c r="T370" s="301">
        <v>0</v>
      </c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</row>
    <row r="371" spans="1:48" s="114" customFormat="1" ht="17.25" customHeight="1">
      <c r="A371" s="508"/>
      <c r="B371" s="644"/>
      <c r="C371" s="644"/>
      <c r="D371" s="332"/>
      <c r="E371" s="286"/>
      <c r="F371" s="336"/>
      <c r="G371" s="336"/>
      <c r="H371" s="336"/>
      <c r="I371" s="336"/>
      <c r="J371" s="336"/>
      <c r="K371" s="336"/>
      <c r="L371" s="410"/>
      <c r="M371" s="410"/>
      <c r="N371" s="330"/>
      <c r="O371" s="296"/>
      <c r="P371" s="329"/>
      <c r="Q371" s="329"/>
      <c r="R371" s="329"/>
      <c r="S371" s="329"/>
      <c r="T371" s="329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</row>
    <row r="372" spans="1:48" s="114" customFormat="1" ht="12.75" customHeight="1">
      <c r="A372" s="508"/>
      <c r="B372" s="644"/>
      <c r="C372" s="644"/>
      <c r="D372" s="332"/>
      <c r="E372" s="286"/>
      <c r="F372" s="336"/>
      <c r="G372" s="336"/>
      <c r="H372" s="336"/>
      <c r="I372" s="336"/>
      <c r="J372" s="336"/>
      <c r="K372" s="336"/>
      <c r="L372" s="410"/>
      <c r="M372" s="410"/>
      <c r="N372" s="330"/>
      <c r="O372" s="296"/>
      <c r="P372" s="329"/>
      <c r="Q372" s="329"/>
      <c r="R372" s="329"/>
      <c r="S372" s="329"/>
      <c r="T372" s="329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</row>
    <row r="373" spans="1:48" s="94" customFormat="1" ht="15.75">
      <c r="A373" s="509"/>
      <c r="B373" s="645"/>
      <c r="C373" s="645"/>
      <c r="D373" s="333"/>
      <c r="E373" s="287"/>
      <c r="F373" s="337"/>
      <c r="G373" s="337"/>
      <c r="H373" s="337"/>
      <c r="I373" s="337"/>
      <c r="J373" s="337"/>
      <c r="K373" s="337"/>
      <c r="L373" s="411"/>
      <c r="M373" s="411"/>
      <c r="N373" s="304"/>
      <c r="O373" s="297"/>
      <c r="P373" s="302"/>
      <c r="Q373" s="302"/>
      <c r="R373" s="302"/>
      <c r="S373" s="302"/>
      <c r="T373" s="302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</row>
    <row r="374" spans="1:48" ht="15">
      <c r="A374" s="623"/>
      <c r="B374" s="523" t="s">
        <v>67</v>
      </c>
      <c r="C374" s="637"/>
      <c r="D374" s="156" t="s">
        <v>20</v>
      </c>
      <c r="E374" s="106">
        <f>E380+E386+E392</f>
        <v>126</v>
      </c>
      <c r="F374" s="106">
        <f aca="true" t="shared" si="91" ref="F374:K374">F380+F386+F392</f>
        <v>0</v>
      </c>
      <c r="G374" s="106">
        <f t="shared" si="91"/>
        <v>0</v>
      </c>
      <c r="H374" s="106">
        <f t="shared" si="91"/>
        <v>126</v>
      </c>
      <c r="I374" s="106">
        <f t="shared" si="91"/>
        <v>0</v>
      </c>
      <c r="J374" s="106">
        <f t="shared" si="91"/>
        <v>0</v>
      </c>
      <c r="K374" s="106">
        <f t="shared" si="91"/>
        <v>0</v>
      </c>
      <c r="L374" s="556"/>
      <c r="M374" s="556"/>
      <c r="N374" s="325"/>
      <c r="O374" s="107">
        <f aca="true" t="shared" si="92" ref="O374:T375">O380+O386+O392</f>
        <v>30</v>
      </c>
      <c r="P374" s="107">
        <f t="shared" si="92"/>
        <v>0</v>
      </c>
      <c r="Q374" s="106">
        <f t="shared" si="92"/>
        <v>4.4</v>
      </c>
      <c r="R374" s="106">
        <f t="shared" si="92"/>
        <v>0</v>
      </c>
      <c r="S374" s="106">
        <f t="shared" si="92"/>
        <v>2.7</v>
      </c>
      <c r="T374" s="106">
        <f t="shared" si="92"/>
        <v>1.7</v>
      </c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</row>
    <row r="375" spans="1:48" ht="15">
      <c r="A375" s="623"/>
      <c r="B375" s="638"/>
      <c r="C375" s="639"/>
      <c r="D375" s="202" t="s">
        <v>247</v>
      </c>
      <c r="E375" s="187">
        <f>E381+E387+E393</f>
        <v>8.8</v>
      </c>
      <c r="F375" s="187">
        <f aca="true" t="shared" si="93" ref="F375:K375">F381+F387+F393</f>
        <v>0</v>
      </c>
      <c r="G375" s="187">
        <f t="shared" si="93"/>
        <v>0</v>
      </c>
      <c r="H375" s="187">
        <f t="shared" si="93"/>
        <v>8.8</v>
      </c>
      <c r="I375" s="187">
        <f t="shared" si="93"/>
        <v>0</v>
      </c>
      <c r="J375" s="187">
        <f t="shared" si="93"/>
        <v>0</v>
      </c>
      <c r="K375" s="187">
        <f t="shared" si="93"/>
        <v>0</v>
      </c>
      <c r="L375" s="556"/>
      <c r="M375" s="556"/>
      <c r="N375" s="642"/>
      <c r="O375" s="224">
        <f t="shared" si="92"/>
        <v>6</v>
      </c>
      <c r="P375" s="224">
        <f t="shared" si="92"/>
        <v>0</v>
      </c>
      <c r="Q375" s="187">
        <f t="shared" si="92"/>
        <v>0.9</v>
      </c>
      <c r="R375" s="187">
        <f t="shared" si="92"/>
        <v>0</v>
      </c>
      <c r="S375" s="187">
        <f t="shared" si="92"/>
        <v>0.5</v>
      </c>
      <c r="T375" s="187">
        <f t="shared" si="92"/>
        <v>0.4</v>
      </c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</row>
    <row r="376" spans="1:48" ht="14.25" customHeight="1">
      <c r="A376" s="623"/>
      <c r="B376" s="638"/>
      <c r="C376" s="639"/>
      <c r="D376" s="203" t="s">
        <v>248</v>
      </c>
      <c r="E376" s="188">
        <f>E382+E388+E394</f>
        <v>19.800000000000004</v>
      </c>
      <c r="F376" s="188">
        <f aca="true" t="shared" si="94" ref="F376:K376">F382+F388+F394</f>
        <v>9.100000000000001</v>
      </c>
      <c r="G376" s="188">
        <f t="shared" si="94"/>
        <v>1.7</v>
      </c>
      <c r="H376" s="188">
        <f t="shared" si="94"/>
        <v>9</v>
      </c>
      <c r="I376" s="188">
        <f t="shared" si="94"/>
        <v>0</v>
      </c>
      <c r="J376" s="188">
        <f t="shared" si="94"/>
        <v>0</v>
      </c>
      <c r="K376" s="188">
        <f t="shared" si="94"/>
        <v>0</v>
      </c>
      <c r="L376" s="556"/>
      <c r="M376" s="556"/>
      <c r="N376" s="642"/>
      <c r="O376" s="223">
        <f aca="true" t="shared" si="95" ref="O376:T376">O382+O394+O388</f>
        <v>14</v>
      </c>
      <c r="P376" s="223">
        <f t="shared" si="95"/>
        <v>0</v>
      </c>
      <c r="Q376" s="188">
        <f t="shared" si="95"/>
        <v>0.5</v>
      </c>
      <c r="R376" s="188">
        <f t="shared" si="95"/>
        <v>0</v>
      </c>
      <c r="S376" s="188">
        <f t="shared" si="95"/>
        <v>0.30000000000000004</v>
      </c>
      <c r="T376" s="188">
        <f t="shared" si="95"/>
        <v>0.2</v>
      </c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</row>
    <row r="377" spans="1:48" ht="17.25" customHeight="1">
      <c r="A377" s="623"/>
      <c r="B377" s="638"/>
      <c r="C377" s="639"/>
      <c r="D377" s="156" t="s">
        <v>250</v>
      </c>
      <c r="E377" s="106">
        <f>E376/E375*100</f>
        <v>225.00000000000006</v>
      </c>
      <c r="F377" s="106">
        <v>0</v>
      </c>
      <c r="G377" s="106">
        <v>0</v>
      </c>
      <c r="H377" s="106">
        <f>H376/H375*100</f>
        <v>102.27272727272727</v>
      </c>
      <c r="I377" s="106">
        <v>0</v>
      </c>
      <c r="J377" s="106">
        <v>0</v>
      </c>
      <c r="K377" s="106">
        <v>0</v>
      </c>
      <c r="L377" s="556"/>
      <c r="M377" s="556"/>
      <c r="N377" s="642"/>
      <c r="O377" s="106">
        <f>O376/O375*100</f>
        <v>233.33333333333334</v>
      </c>
      <c r="P377" s="106" t="e">
        <f>P376/P375*100</f>
        <v>#DIV/0!</v>
      </c>
      <c r="Q377" s="106">
        <f>Q376/Q375*100</f>
        <v>55.55555555555556</v>
      </c>
      <c r="R377" s="106">
        <v>0</v>
      </c>
      <c r="S377" s="106">
        <f>S376/S375*100</f>
        <v>60.00000000000001</v>
      </c>
      <c r="T377" s="106">
        <f>T376/T375*100</f>
        <v>50</v>
      </c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</row>
    <row r="378" spans="1:48" ht="12.75" customHeight="1">
      <c r="A378" s="623"/>
      <c r="B378" s="638"/>
      <c r="C378" s="639"/>
      <c r="D378" s="412" t="s">
        <v>249</v>
      </c>
      <c r="E378" s="325">
        <f>E376/E374*100</f>
        <v>15.714285714285717</v>
      </c>
      <c r="F378" s="325">
        <v>0</v>
      </c>
      <c r="G378" s="325">
        <v>0</v>
      </c>
      <c r="H378" s="325">
        <f>H376/H374*100</f>
        <v>7.142857142857142</v>
      </c>
      <c r="I378" s="325">
        <v>0</v>
      </c>
      <c r="J378" s="325">
        <v>0</v>
      </c>
      <c r="K378" s="325">
        <v>0</v>
      </c>
      <c r="L378" s="556"/>
      <c r="M378" s="556"/>
      <c r="N378" s="642"/>
      <c r="O378" s="325">
        <f>O376/O374*100</f>
        <v>46.666666666666664</v>
      </c>
      <c r="P378" s="325" t="e">
        <f>P376/P374*100</f>
        <v>#DIV/0!</v>
      </c>
      <c r="Q378" s="325">
        <f>Q376/Q374*100</f>
        <v>11.363636363636363</v>
      </c>
      <c r="R378" s="325">
        <v>0</v>
      </c>
      <c r="S378" s="325">
        <f>S376/S374*100</f>
        <v>11.111111111111112</v>
      </c>
      <c r="T378" s="325">
        <f>T376/T374*100</f>
        <v>11.764705882352942</v>
      </c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</row>
    <row r="379" spans="1:48" s="94" customFormat="1" ht="6" customHeight="1">
      <c r="A379" s="623"/>
      <c r="B379" s="640"/>
      <c r="C379" s="641"/>
      <c r="D379" s="413"/>
      <c r="E379" s="300"/>
      <c r="F379" s="300"/>
      <c r="G379" s="300"/>
      <c r="H379" s="300"/>
      <c r="I379" s="300"/>
      <c r="J379" s="300"/>
      <c r="K379" s="300"/>
      <c r="L379" s="556"/>
      <c r="M379" s="556"/>
      <c r="N379" s="300"/>
      <c r="O379" s="300"/>
      <c r="P379" s="300"/>
      <c r="Q379" s="300"/>
      <c r="R379" s="300"/>
      <c r="S379" s="300"/>
      <c r="T379" s="300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</row>
    <row r="380" spans="1:48" ht="15">
      <c r="A380" s="489">
        <v>26</v>
      </c>
      <c r="B380" s="501" t="s">
        <v>49</v>
      </c>
      <c r="C380" s="687" t="s">
        <v>166</v>
      </c>
      <c r="D380" s="76" t="s">
        <v>20</v>
      </c>
      <c r="E380" s="25">
        <v>46</v>
      </c>
      <c r="F380" s="25">
        <v>0</v>
      </c>
      <c r="G380" s="25">
        <v>0</v>
      </c>
      <c r="H380" s="25">
        <v>46</v>
      </c>
      <c r="I380" s="25">
        <v>0</v>
      </c>
      <c r="J380" s="25">
        <v>0</v>
      </c>
      <c r="K380" s="25">
        <v>0</v>
      </c>
      <c r="L380" s="334" t="s">
        <v>50</v>
      </c>
      <c r="M380" s="334" t="s">
        <v>51</v>
      </c>
      <c r="N380" s="549"/>
      <c r="O380" s="69">
        <v>7</v>
      </c>
      <c r="P380" s="25"/>
      <c r="Q380" s="56">
        <v>0.8</v>
      </c>
      <c r="R380" s="53">
        <v>0</v>
      </c>
      <c r="S380" s="53">
        <v>0.5</v>
      </c>
      <c r="T380" s="53">
        <v>0.3</v>
      </c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</row>
    <row r="381" spans="1:48" ht="15">
      <c r="A381" s="489"/>
      <c r="B381" s="501"/>
      <c r="C381" s="688"/>
      <c r="D381" s="163" t="s">
        <v>247</v>
      </c>
      <c r="E381" s="194">
        <v>3</v>
      </c>
      <c r="F381" s="170">
        <v>0</v>
      </c>
      <c r="G381" s="170">
        <v>0</v>
      </c>
      <c r="H381" s="173">
        <v>3</v>
      </c>
      <c r="I381" s="173">
        <v>0</v>
      </c>
      <c r="J381" s="173">
        <v>0</v>
      </c>
      <c r="K381" s="173">
        <v>0</v>
      </c>
      <c r="L381" s="334"/>
      <c r="M381" s="334"/>
      <c r="N381" s="550"/>
      <c r="O381" s="193">
        <v>1</v>
      </c>
      <c r="P381" s="165"/>
      <c r="Q381" s="221">
        <v>0.1</v>
      </c>
      <c r="R381" s="195"/>
      <c r="S381" s="195"/>
      <c r="T381" s="222">
        <v>0.1</v>
      </c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</row>
    <row r="382" spans="1:48" ht="14.25" customHeight="1">
      <c r="A382" s="489"/>
      <c r="B382" s="501"/>
      <c r="C382" s="688"/>
      <c r="D382" s="331" t="s">
        <v>246</v>
      </c>
      <c r="E382" s="301">
        <f>F382+G382+H382</f>
        <v>5.4</v>
      </c>
      <c r="F382" s="301">
        <v>0.3</v>
      </c>
      <c r="G382" s="335">
        <v>1.4</v>
      </c>
      <c r="H382" s="335">
        <v>3.7</v>
      </c>
      <c r="I382" s="335">
        <v>0</v>
      </c>
      <c r="J382" s="335">
        <v>0</v>
      </c>
      <c r="K382" s="335">
        <v>0</v>
      </c>
      <c r="L382" s="334"/>
      <c r="M382" s="334"/>
      <c r="N382" s="550"/>
      <c r="O382" s="309">
        <v>2</v>
      </c>
      <c r="P382" s="309"/>
      <c r="Q382" s="391">
        <v>0.2</v>
      </c>
      <c r="R382" s="391"/>
      <c r="S382" s="391">
        <v>0.1</v>
      </c>
      <c r="T382" s="391">
        <v>0.1</v>
      </c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</row>
    <row r="383" spans="1:48" ht="10.5" customHeight="1">
      <c r="A383" s="489"/>
      <c r="B383" s="501"/>
      <c r="C383" s="688"/>
      <c r="D383" s="332"/>
      <c r="E383" s="329"/>
      <c r="F383" s="329"/>
      <c r="G383" s="336"/>
      <c r="H383" s="336"/>
      <c r="I383" s="336"/>
      <c r="J383" s="336"/>
      <c r="K383" s="336"/>
      <c r="L383" s="334"/>
      <c r="M383" s="334"/>
      <c r="N383" s="550"/>
      <c r="O383" s="310"/>
      <c r="P383" s="310"/>
      <c r="Q383" s="392"/>
      <c r="R383" s="392"/>
      <c r="S383" s="392"/>
      <c r="T383" s="392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</row>
    <row r="384" spans="1:48" ht="15" hidden="1">
      <c r="A384" s="489"/>
      <c r="B384" s="501"/>
      <c r="C384" s="688"/>
      <c r="D384" s="332"/>
      <c r="E384" s="329"/>
      <c r="F384" s="329"/>
      <c r="G384" s="336"/>
      <c r="H384" s="336"/>
      <c r="I384" s="336"/>
      <c r="J384" s="336"/>
      <c r="K384" s="336"/>
      <c r="L384" s="334"/>
      <c r="M384" s="334"/>
      <c r="N384" s="550"/>
      <c r="O384" s="310"/>
      <c r="P384" s="310"/>
      <c r="Q384" s="392"/>
      <c r="R384" s="392"/>
      <c r="S384" s="392"/>
      <c r="T384" s="392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</row>
    <row r="385" spans="1:48" s="94" customFormat="1" ht="15.75" hidden="1">
      <c r="A385" s="489"/>
      <c r="B385" s="501"/>
      <c r="C385" s="688"/>
      <c r="D385" s="333"/>
      <c r="E385" s="302"/>
      <c r="F385" s="302"/>
      <c r="G385" s="337"/>
      <c r="H385" s="337"/>
      <c r="I385" s="337"/>
      <c r="J385" s="337"/>
      <c r="K385" s="337"/>
      <c r="L385" s="334"/>
      <c r="M385" s="334"/>
      <c r="N385" s="551"/>
      <c r="O385" s="311"/>
      <c r="P385" s="311"/>
      <c r="Q385" s="393"/>
      <c r="R385" s="393"/>
      <c r="S385" s="393"/>
      <c r="T385" s="393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</row>
    <row r="386" spans="1:48" ht="15">
      <c r="A386" s="489">
        <v>27</v>
      </c>
      <c r="B386" s="620" t="s">
        <v>52</v>
      </c>
      <c r="C386" s="688"/>
      <c r="D386" s="76" t="s">
        <v>20</v>
      </c>
      <c r="E386" s="25">
        <v>46.8</v>
      </c>
      <c r="F386" s="25">
        <v>0</v>
      </c>
      <c r="G386" s="25">
        <v>0</v>
      </c>
      <c r="H386" s="25">
        <v>46.8</v>
      </c>
      <c r="I386" s="25">
        <v>0</v>
      </c>
      <c r="J386" s="25">
        <v>0</v>
      </c>
      <c r="K386" s="25">
        <v>0</v>
      </c>
      <c r="L386" s="409" t="s">
        <v>50</v>
      </c>
      <c r="M386" s="409"/>
      <c r="N386" s="646"/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</row>
    <row r="387" spans="1:48" ht="15">
      <c r="A387" s="489"/>
      <c r="B387" s="621"/>
      <c r="C387" s="688"/>
      <c r="D387" s="163" t="s">
        <v>247</v>
      </c>
      <c r="E387" s="194">
        <v>3.8</v>
      </c>
      <c r="F387" s="170">
        <v>0</v>
      </c>
      <c r="G387" s="170">
        <v>0</v>
      </c>
      <c r="H387" s="170">
        <v>3.8</v>
      </c>
      <c r="I387" s="170">
        <v>0</v>
      </c>
      <c r="J387" s="170">
        <v>0</v>
      </c>
      <c r="K387" s="170">
        <v>0</v>
      </c>
      <c r="L387" s="410"/>
      <c r="M387" s="410"/>
      <c r="N387" s="647"/>
      <c r="O387" s="116"/>
      <c r="P387" s="72"/>
      <c r="Q387" s="56"/>
      <c r="R387" s="62"/>
      <c r="S387" s="62"/>
      <c r="T387" s="62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</row>
    <row r="388" spans="1:48" ht="14.25" customHeight="1">
      <c r="A388" s="489"/>
      <c r="B388" s="621"/>
      <c r="C388" s="688"/>
      <c r="D388" s="331" t="s">
        <v>246</v>
      </c>
      <c r="E388" s="301">
        <f>F388+G388+H388</f>
        <v>3.9</v>
      </c>
      <c r="F388" s="301">
        <v>0</v>
      </c>
      <c r="G388" s="301">
        <v>0</v>
      </c>
      <c r="H388" s="335">
        <v>3.9</v>
      </c>
      <c r="I388" s="335">
        <v>0</v>
      </c>
      <c r="J388" s="335">
        <v>0</v>
      </c>
      <c r="K388" s="335">
        <v>0</v>
      </c>
      <c r="L388" s="410"/>
      <c r="M388" s="410"/>
      <c r="N388" s="647"/>
      <c r="O388" s="394"/>
      <c r="P388" s="72"/>
      <c r="Q388" s="397"/>
      <c r="R388" s="385"/>
      <c r="S388" s="385"/>
      <c r="T388" s="38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</row>
    <row r="389" spans="1:48" ht="9" customHeight="1" hidden="1">
      <c r="A389" s="489"/>
      <c r="B389" s="621"/>
      <c r="C389" s="688"/>
      <c r="D389" s="332"/>
      <c r="E389" s="329"/>
      <c r="F389" s="329"/>
      <c r="G389" s="329"/>
      <c r="H389" s="336"/>
      <c r="I389" s="336"/>
      <c r="J389" s="336"/>
      <c r="K389" s="336"/>
      <c r="L389" s="410"/>
      <c r="M389" s="410"/>
      <c r="N389" s="647"/>
      <c r="O389" s="395"/>
      <c r="P389" s="72"/>
      <c r="Q389" s="398"/>
      <c r="R389" s="386"/>
      <c r="S389" s="386"/>
      <c r="T389" s="386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</row>
    <row r="390" spans="1:48" ht="15" hidden="1">
      <c r="A390" s="489"/>
      <c r="B390" s="621"/>
      <c r="C390" s="688"/>
      <c r="D390" s="332"/>
      <c r="E390" s="329"/>
      <c r="F390" s="329"/>
      <c r="G390" s="329"/>
      <c r="H390" s="336"/>
      <c r="I390" s="336"/>
      <c r="J390" s="336"/>
      <c r="K390" s="336"/>
      <c r="L390" s="410"/>
      <c r="M390" s="410"/>
      <c r="N390" s="647"/>
      <c r="O390" s="395"/>
      <c r="P390" s="72"/>
      <c r="Q390" s="398"/>
      <c r="R390" s="386"/>
      <c r="S390" s="386"/>
      <c r="T390" s="386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</row>
    <row r="391" spans="1:48" s="94" customFormat="1" ht="15.75" customHeight="1" hidden="1">
      <c r="A391" s="489"/>
      <c r="B391" s="622"/>
      <c r="C391" s="689"/>
      <c r="D391" s="333"/>
      <c r="E391" s="302"/>
      <c r="F391" s="302"/>
      <c r="G391" s="302"/>
      <c r="H391" s="337"/>
      <c r="I391" s="337"/>
      <c r="J391" s="337"/>
      <c r="K391" s="337"/>
      <c r="L391" s="411"/>
      <c r="M391" s="411"/>
      <c r="N391" s="648"/>
      <c r="O391" s="396"/>
      <c r="P391" s="72"/>
      <c r="Q391" s="399"/>
      <c r="R391" s="387"/>
      <c r="S391" s="387"/>
      <c r="T391" s="38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</row>
    <row r="392" spans="1:48" ht="15">
      <c r="A392" s="489">
        <v>28</v>
      </c>
      <c r="B392" s="620" t="s">
        <v>88</v>
      </c>
      <c r="C392" s="502" t="s">
        <v>53</v>
      </c>
      <c r="D392" s="76" t="s">
        <v>20</v>
      </c>
      <c r="E392" s="25">
        <v>33.2</v>
      </c>
      <c r="F392" s="25">
        <v>0</v>
      </c>
      <c r="G392" s="25">
        <v>0</v>
      </c>
      <c r="H392" s="25">
        <v>33.2</v>
      </c>
      <c r="I392" s="25">
        <v>0</v>
      </c>
      <c r="J392" s="25">
        <v>0</v>
      </c>
      <c r="K392" s="25">
        <v>0</v>
      </c>
      <c r="L392" s="409"/>
      <c r="M392" s="303" t="s">
        <v>54</v>
      </c>
      <c r="N392" s="646"/>
      <c r="O392" s="69">
        <v>23</v>
      </c>
      <c r="P392" s="25"/>
      <c r="Q392" s="56">
        <v>3.6</v>
      </c>
      <c r="R392" s="53">
        <v>0</v>
      </c>
      <c r="S392" s="53">
        <v>2.2</v>
      </c>
      <c r="T392" s="53">
        <v>1.4</v>
      </c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</row>
    <row r="393" spans="1:48" ht="15">
      <c r="A393" s="489"/>
      <c r="B393" s="621"/>
      <c r="C393" s="503"/>
      <c r="D393" s="163" t="s">
        <v>247</v>
      </c>
      <c r="E393" s="194">
        <v>2</v>
      </c>
      <c r="F393" s="170">
        <v>0</v>
      </c>
      <c r="G393" s="170">
        <v>0</v>
      </c>
      <c r="H393" s="170">
        <v>2</v>
      </c>
      <c r="I393" s="170">
        <v>0</v>
      </c>
      <c r="J393" s="170">
        <v>0</v>
      </c>
      <c r="K393" s="170">
        <v>0</v>
      </c>
      <c r="L393" s="410"/>
      <c r="M393" s="330"/>
      <c r="N393" s="647"/>
      <c r="O393" s="193">
        <v>5</v>
      </c>
      <c r="P393" s="165"/>
      <c r="Q393" s="221">
        <v>0.8</v>
      </c>
      <c r="R393" s="195">
        <v>0</v>
      </c>
      <c r="S393" s="195">
        <v>0.5</v>
      </c>
      <c r="T393" s="195">
        <v>0.3</v>
      </c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</row>
    <row r="394" spans="1:48" ht="14.25" customHeight="1">
      <c r="A394" s="489"/>
      <c r="B394" s="621"/>
      <c r="C394" s="503"/>
      <c r="D394" s="331" t="s">
        <v>246</v>
      </c>
      <c r="E394" s="301">
        <f>F394+G394+H394</f>
        <v>10.500000000000002</v>
      </c>
      <c r="F394" s="301">
        <v>8.8</v>
      </c>
      <c r="G394" s="335">
        <v>0.3</v>
      </c>
      <c r="H394" s="335">
        <v>1.4</v>
      </c>
      <c r="I394" s="335">
        <v>0</v>
      </c>
      <c r="J394" s="335">
        <v>0</v>
      </c>
      <c r="K394" s="335">
        <v>0</v>
      </c>
      <c r="L394" s="410"/>
      <c r="M394" s="330"/>
      <c r="N394" s="647"/>
      <c r="O394" s="309">
        <v>12</v>
      </c>
      <c r="P394" s="161"/>
      <c r="Q394" s="388">
        <f>R394+S394+T394</f>
        <v>0.30000000000000004</v>
      </c>
      <c r="R394" s="391">
        <v>0</v>
      </c>
      <c r="S394" s="391">
        <v>0.2</v>
      </c>
      <c r="T394" s="391">
        <v>0.1</v>
      </c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</row>
    <row r="395" spans="1:48" ht="17.25" customHeight="1">
      <c r="A395" s="489"/>
      <c r="B395" s="621"/>
      <c r="C395" s="503"/>
      <c r="D395" s="332"/>
      <c r="E395" s="329"/>
      <c r="F395" s="329"/>
      <c r="G395" s="336"/>
      <c r="H395" s="336"/>
      <c r="I395" s="336"/>
      <c r="J395" s="336"/>
      <c r="K395" s="336"/>
      <c r="L395" s="410"/>
      <c r="M395" s="330"/>
      <c r="N395" s="647"/>
      <c r="O395" s="310"/>
      <c r="P395" s="161"/>
      <c r="Q395" s="389"/>
      <c r="R395" s="392"/>
      <c r="S395" s="392"/>
      <c r="T395" s="392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</row>
    <row r="396" spans="1:48" ht="12.75" customHeight="1">
      <c r="A396" s="489"/>
      <c r="B396" s="621"/>
      <c r="C396" s="503"/>
      <c r="D396" s="332"/>
      <c r="E396" s="329"/>
      <c r="F396" s="329"/>
      <c r="G396" s="336"/>
      <c r="H396" s="336"/>
      <c r="I396" s="336"/>
      <c r="J396" s="336"/>
      <c r="K396" s="336"/>
      <c r="L396" s="410"/>
      <c r="M396" s="330"/>
      <c r="N396" s="647"/>
      <c r="O396" s="310"/>
      <c r="P396" s="161"/>
      <c r="Q396" s="389"/>
      <c r="R396" s="392"/>
      <c r="S396" s="392"/>
      <c r="T396" s="392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</row>
    <row r="397" spans="1:48" ht="0.75" customHeight="1">
      <c r="A397" s="489"/>
      <c r="B397" s="622"/>
      <c r="C397" s="504"/>
      <c r="D397" s="333"/>
      <c r="E397" s="302"/>
      <c r="F397" s="302"/>
      <c r="G397" s="337"/>
      <c r="H397" s="337"/>
      <c r="I397" s="337"/>
      <c r="J397" s="337"/>
      <c r="K397" s="337"/>
      <c r="L397" s="411"/>
      <c r="M397" s="304"/>
      <c r="N397" s="648"/>
      <c r="O397" s="311"/>
      <c r="P397" s="161"/>
      <c r="Q397" s="390"/>
      <c r="R397" s="393"/>
      <c r="S397" s="393"/>
      <c r="T397" s="393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</row>
    <row r="398" spans="1:48" ht="12.75" customHeight="1">
      <c r="A398" s="623"/>
      <c r="B398" s="523" t="s">
        <v>68</v>
      </c>
      <c r="C398" s="524"/>
      <c r="D398" s="156" t="s">
        <v>20</v>
      </c>
      <c r="E398" s="106">
        <f aca="true" t="shared" si="96" ref="E398:K400">E404+E410+E416+E422+E428</f>
        <v>45.60000000000001</v>
      </c>
      <c r="F398" s="106">
        <f t="shared" si="96"/>
        <v>0</v>
      </c>
      <c r="G398" s="106">
        <f t="shared" si="96"/>
        <v>1.5</v>
      </c>
      <c r="H398" s="106">
        <f t="shared" si="96"/>
        <v>43.699999999999996</v>
      </c>
      <c r="I398" s="106">
        <f t="shared" si="96"/>
        <v>0.4</v>
      </c>
      <c r="J398" s="106">
        <f t="shared" si="96"/>
        <v>0</v>
      </c>
      <c r="K398" s="106">
        <f t="shared" si="96"/>
        <v>0</v>
      </c>
      <c r="L398" s="532"/>
      <c r="M398" s="532"/>
      <c r="N398" s="106">
        <v>0</v>
      </c>
      <c r="O398" s="107">
        <f>O404+O410+O416+O422+O428</f>
        <v>0</v>
      </c>
      <c r="P398" s="107" t="e">
        <f>P404+P410+P416+P422+P428+#REF!</f>
        <v>#REF!</v>
      </c>
      <c r="Q398" s="106">
        <f>Q404+Q410+Q416+Q422+Q428</f>
        <v>0</v>
      </c>
      <c r="R398" s="106">
        <f>R404+R410+R416+R422+R428</f>
        <v>0</v>
      </c>
      <c r="S398" s="106">
        <f>S404+S410+S416+S422+S428</f>
        <v>0</v>
      </c>
      <c r="T398" s="106">
        <f>T404+T410+T416+T422+T428</f>
        <v>0</v>
      </c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</row>
    <row r="399" spans="1:48" ht="12.75" customHeight="1">
      <c r="A399" s="623"/>
      <c r="B399" s="525"/>
      <c r="C399" s="526"/>
      <c r="D399" s="202" t="s">
        <v>247</v>
      </c>
      <c r="E399" s="187">
        <f t="shared" si="96"/>
        <v>1.26</v>
      </c>
      <c r="F399" s="187">
        <f t="shared" si="96"/>
        <v>0.03</v>
      </c>
      <c r="G399" s="187">
        <f t="shared" si="96"/>
        <v>0.12000000000000001</v>
      </c>
      <c r="H399" s="187">
        <f t="shared" si="96"/>
        <v>1.01</v>
      </c>
      <c r="I399" s="187">
        <f t="shared" si="96"/>
        <v>0.1</v>
      </c>
      <c r="J399" s="187">
        <f t="shared" si="96"/>
        <v>0</v>
      </c>
      <c r="K399" s="187">
        <f t="shared" si="96"/>
        <v>0</v>
      </c>
      <c r="L399" s="533"/>
      <c r="M399" s="533"/>
      <c r="N399" s="118"/>
      <c r="O399" s="227">
        <v>0</v>
      </c>
      <c r="P399" s="227">
        <v>0</v>
      </c>
      <c r="Q399" s="227">
        <v>0</v>
      </c>
      <c r="R399" s="227">
        <v>0</v>
      </c>
      <c r="S399" s="227">
        <v>0</v>
      </c>
      <c r="T399" s="227">
        <v>0</v>
      </c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</row>
    <row r="400" spans="1:48" ht="12.75" customHeight="1">
      <c r="A400" s="623"/>
      <c r="B400" s="525"/>
      <c r="C400" s="526"/>
      <c r="D400" s="203" t="s">
        <v>248</v>
      </c>
      <c r="E400" s="188">
        <f t="shared" si="96"/>
        <v>0.20400000000000001</v>
      </c>
      <c r="F400" s="188">
        <f t="shared" si="96"/>
        <v>0.034</v>
      </c>
      <c r="G400" s="188">
        <f t="shared" si="96"/>
        <v>0.018</v>
      </c>
      <c r="H400" s="188">
        <f t="shared" si="96"/>
        <v>0.11</v>
      </c>
      <c r="I400" s="225">
        <f t="shared" si="96"/>
        <v>0.04</v>
      </c>
      <c r="J400" s="188">
        <f t="shared" si="96"/>
        <v>0</v>
      </c>
      <c r="K400" s="188">
        <f t="shared" si="96"/>
        <v>0</v>
      </c>
      <c r="L400" s="533"/>
      <c r="M400" s="533"/>
      <c r="N400" s="118"/>
      <c r="O400" s="226">
        <v>0</v>
      </c>
      <c r="P400" s="226">
        <v>0</v>
      </c>
      <c r="Q400" s="226">
        <v>0</v>
      </c>
      <c r="R400" s="226">
        <v>0</v>
      </c>
      <c r="S400" s="226">
        <v>0</v>
      </c>
      <c r="T400" s="226">
        <v>0</v>
      </c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</row>
    <row r="401" spans="1:48" ht="12.75" customHeight="1">
      <c r="A401" s="623"/>
      <c r="B401" s="525"/>
      <c r="C401" s="526"/>
      <c r="D401" s="156" t="s">
        <v>250</v>
      </c>
      <c r="E401" s="106">
        <f>E400/E399*100</f>
        <v>16.19047619047619</v>
      </c>
      <c r="F401" s="106">
        <v>0</v>
      </c>
      <c r="G401" s="106">
        <v>0</v>
      </c>
      <c r="H401" s="106">
        <f>H400/H399*100</f>
        <v>10.891089108910892</v>
      </c>
      <c r="I401" s="106">
        <f>I400/I399*100</f>
        <v>40</v>
      </c>
      <c r="J401" s="106">
        <v>0</v>
      </c>
      <c r="K401" s="106">
        <v>0</v>
      </c>
      <c r="L401" s="533"/>
      <c r="M401" s="533"/>
      <c r="N401" s="118"/>
      <c r="O401" s="119"/>
      <c r="P401" s="117"/>
      <c r="Q401" s="106"/>
      <c r="R401" s="118"/>
      <c r="S401" s="118"/>
      <c r="T401" s="118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</row>
    <row r="402" spans="1:48" ht="12.75" customHeight="1">
      <c r="A402" s="623"/>
      <c r="B402" s="525"/>
      <c r="C402" s="526"/>
      <c r="D402" s="412" t="s">
        <v>249</v>
      </c>
      <c r="E402" s="325">
        <f>E400/E398*100</f>
        <v>0.4473684210526315</v>
      </c>
      <c r="F402" s="325">
        <v>0</v>
      </c>
      <c r="G402" s="325">
        <v>0</v>
      </c>
      <c r="H402" s="325">
        <f>H400/H398*100</f>
        <v>0.2517162471395881</v>
      </c>
      <c r="I402" s="325">
        <f>I400/I398*100</f>
        <v>10</v>
      </c>
      <c r="J402" s="325">
        <v>0</v>
      </c>
      <c r="K402" s="325">
        <v>0</v>
      </c>
      <c r="L402" s="533"/>
      <c r="M402" s="533"/>
      <c r="N402" s="383"/>
      <c r="O402" s="383"/>
      <c r="P402" s="383"/>
      <c r="Q402" s="383"/>
      <c r="R402" s="383"/>
      <c r="S402" s="383"/>
      <c r="T402" s="383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</row>
    <row r="403" spans="1:48" s="94" customFormat="1" ht="0.75" customHeight="1">
      <c r="A403" s="623"/>
      <c r="B403" s="527"/>
      <c r="C403" s="528"/>
      <c r="D403" s="413"/>
      <c r="E403" s="300"/>
      <c r="F403" s="300"/>
      <c r="G403" s="300"/>
      <c r="H403" s="300"/>
      <c r="I403" s="300"/>
      <c r="J403" s="300"/>
      <c r="K403" s="300"/>
      <c r="L403" s="534"/>
      <c r="M403" s="534"/>
      <c r="N403" s="384"/>
      <c r="O403" s="384"/>
      <c r="P403" s="384"/>
      <c r="Q403" s="384"/>
      <c r="R403" s="384"/>
      <c r="S403" s="384"/>
      <c r="T403" s="384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</row>
    <row r="404" spans="1:48" ht="15">
      <c r="A404" s="489">
        <f>A392+1</f>
        <v>29</v>
      </c>
      <c r="B404" s="501" t="s">
        <v>84</v>
      </c>
      <c r="C404" s="684" t="s">
        <v>55</v>
      </c>
      <c r="D404" s="121" t="s">
        <v>22</v>
      </c>
      <c r="E404" s="53">
        <v>41.9</v>
      </c>
      <c r="F404" s="53">
        <v>0</v>
      </c>
      <c r="G404" s="53">
        <v>0</v>
      </c>
      <c r="H404" s="53">
        <v>41.9</v>
      </c>
      <c r="I404" s="53">
        <v>0</v>
      </c>
      <c r="J404" s="53">
        <v>0</v>
      </c>
      <c r="K404" s="53">
        <v>0</v>
      </c>
      <c r="L404" s="650"/>
      <c r="M404" s="650"/>
      <c r="N404" s="53">
        <v>0</v>
      </c>
      <c r="O404" s="54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</row>
    <row r="405" spans="1:48" ht="15">
      <c r="A405" s="489"/>
      <c r="B405" s="501"/>
      <c r="C405" s="685"/>
      <c r="D405" s="163" t="s">
        <v>247</v>
      </c>
      <c r="E405" s="169">
        <v>0.6</v>
      </c>
      <c r="F405" s="173">
        <v>0</v>
      </c>
      <c r="G405" s="173">
        <v>0</v>
      </c>
      <c r="H405" s="173">
        <v>0.6</v>
      </c>
      <c r="I405" s="173">
        <v>0</v>
      </c>
      <c r="J405" s="173">
        <v>0</v>
      </c>
      <c r="K405" s="173">
        <v>0</v>
      </c>
      <c r="L405" s="651"/>
      <c r="M405" s="651"/>
      <c r="N405" s="55"/>
      <c r="O405" s="61"/>
      <c r="P405" s="61"/>
      <c r="Q405" s="56"/>
      <c r="R405" s="62"/>
      <c r="S405" s="62"/>
      <c r="T405" s="62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</row>
    <row r="406" spans="1:48" ht="14.25" customHeight="1">
      <c r="A406" s="489"/>
      <c r="B406" s="501"/>
      <c r="C406" s="685"/>
      <c r="D406" s="331" t="s">
        <v>246</v>
      </c>
      <c r="E406" s="331">
        <v>0</v>
      </c>
      <c r="F406" s="331">
        <v>0</v>
      </c>
      <c r="G406" s="331">
        <v>0</v>
      </c>
      <c r="H406" s="331">
        <v>0</v>
      </c>
      <c r="I406" s="331">
        <v>0</v>
      </c>
      <c r="J406" s="331">
        <v>0</v>
      </c>
      <c r="K406" s="331">
        <v>0</v>
      </c>
      <c r="L406" s="651"/>
      <c r="M406" s="651"/>
      <c r="N406" s="303"/>
      <c r="O406" s="303"/>
      <c r="P406" s="303"/>
      <c r="Q406" s="303"/>
      <c r="R406" s="303"/>
      <c r="S406" s="303"/>
      <c r="T406" s="303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</row>
    <row r="407" spans="1:48" ht="9.75" customHeight="1">
      <c r="A407" s="489"/>
      <c r="B407" s="501"/>
      <c r="C407" s="685"/>
      <c r="D407" s="332"/>
      <c r="E407" s="332"/>
      <c r="F407" s="332"/>
      <c r="G407" s="332"/>
      <c r="H407" s="332"/>
      <c r="I407" s="332"/>
      <c r="J407" s="332"/>
      <c r="K407" s="332"/>
      <c r="L407" s="651"/>
      <c r="M407" s="651"/>
      <c r="N407" s="330"/>
      <c r="O407" s="330"/>
      <c r="P407" s="330"/>
      <c r="Q407" s="330"/>
      <c r="R407" s="330"/>
      <c r="S407" s="330"/>
      <c r="T407" s="330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</row>
    <row r="408" spans="1:48" ht="12.75" customHeight="1" hidden="1">
      <c r="A408" s="489"/>
      <c r="B408" s="501"/>
      <c r="C408" s="685"/>
      <c r="D408" s="332"/>
      <c r="E408" s="332"/>
      <c r="F408" s="332"/>
      <c r="G408" s="332"/>
      <c r="H408" s="332"/>
      <c r="I408" s="332"/>
      <c r="J408" s="332"/>
      <c r="K408" s="332"/>
      <c r="L408" s="651"/>
      <c r="M408" s="651"/>
      <c r="N408" s="330"/>
      <c r="O408" s="330"/>
      <c r="P408" s="330"/>
      <c r="Q408" s="330"/>
      <c r="R408" s="330"/>
      <c r="S408" s="330"/>
      <c r="T408" s="330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</row>
    <row r="409" spans="1:48" s="109" customFormat="1" ht="15.75" customHeight="1" hidden="1">
      <c r="A409" s="489"/>
      <c r="B409" s="501"/>
      <c r="C409" s="686"/>
      <c r="D409" s="333"/>
      <c r="E409" s="333"/>
      <c r="F409" s="333"/>
      <c r="G409" s="333"/>
      <c r="H409" s="333"/>
      <c r="I409" s="333"/>
      <c r="J409" s="333"/>
      <c r="K409" s="333"/>
      <c r="L409" s="652"/>
      <c r="M409" s="652"/>
      <c r="N409" s="304"/>
      <c r="O409" s="304"/>
      <c r="P409" s="304"/>
      <c r="Q409" s="304"/>
      <c r="R409" s="304"/>
      <c r="S409" s="304"/>
      <c r="T409" s="304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</row>
    <row r="410" spans="1:48" s="114" customFormat="1" ht="15" customHeight="1">
      <c r="A410" s="489">
        <v>30</v>
      </c>
      <c r="B410" s="501" t="s">
        <v>41</v>
      </c>
      <c r="C410" s="684" t="s">
        <v>62</v>
      </c>
      <c r="D410" s="76" t="s">
        <v>20</v>
      </c>
      <c r="E410" s="53">
        <v>0.7</v>
      </c>
      <c r="F410" s="53">
        <v>0</v>
      </c>
      <c r="G410" s="53">
        <v>0</v>
      </c>
      <c r="H410" s="53">
        <v>0.7</v>
      </c>
      <c r="I410" s="53">
        <v>0</v>
      </c>
      <c r="J410" s="53">
        <v>0</v>
      </c>
      <c r="K410" s="53">
        <v>0</v>
      </c>
      <c r="L410" s="334"/>
      <c r="M410" s="334"/>
      <c r="N410" s="53">
        <v>0</v>
      </c>
      <c r="O410" s="54">
        <v>0</v>
      </c>
      <c r="P410" s="53">
        <v>0</v>
      </c>
      <c r="Q410" s="53">
        <v>0</v>
      </c>
      <c r="R410" s="53">
        <v>0</v>
      </c>
      <c r="S410" s="53">
        <v>0</v>
      </c>
      <c r="T410" s="53">
        <v>0</v>
      </c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</row>
    <row r="411" spans="1:48" s="114" customFormat="1" ht="15" customHeight="1">
      <c r="A411" s="489"/>
      <c r="B411" s="501"/>
      <c r="C411" s="685"/>
      <c r="D411" s="163" t="s">
        <v>247</v>
      </c>
      <c r="E411" s="169">
        <v>0.1</v>
      </c>
      <c r="F411" s="173">
        <v>0</v>
      </c>
      <c r="G411" s="173">
        <v>0</v>
      </c>
      <c r="H411" s="173">
        <v>0.1</v>
      </c>
      <c r="I411" s="173">
        <v>0</v>
      </c>
      <c r="J411" s="173">
        <v>0</v>
      </c>
      <c r="K411" s="173">
        <v>0</v>
      </c>
      <c r="L411" s="334"/>
      <c r="M411" s="334"/>
      <c r="N411" s="55"/>
      <c r="O411" s="61"/>
      <c r="P411" s="61"/>
      <c r="Q411" s="56"/>
      <c r="R411" s="62"/>
      <c r="S411" s="62"/>
      <c r="T411" s="62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</row>
    <row r="412" spans="1:48" s="114" customFormat="1" ht="14.25" customHeight="1">
      <c r="A412" s="489"/>
      <c r="B412" s="501"/>
      <c r="C412" s="685"/>
      <c r="D412" s="331" t="s">
        <v>246</v>
      </c>
      <c r="E412" s="331">
        <v>0.1</v>
      </c>
      <c r="F412" s="331">
        <v>0</v>
      </c>
      <c r="G412" s="331">
        <v>0</v>
      </c>
      <c r="H412" s="331">
        <v>0.1</v>
      </c>
      <c r="I412" s="331">
        <v>0</v>
      </c>
      <c r="J412" s="331">
        <v>0</v>
      </c>
      <c r="K412" s="331">
        <v>0</v>
      </c>
      <c r="L412" s="334"/>
      <c r="M412" s="334"/>
      <c r="N412" s="303"/>
      <c r="O412" s="303"/>
      <c r="P412" s="303"/>
      <c r="Q412" s="303"/>
      <c r="R412" s="303"/>
      <c r="S412" s="303"/>
      <c r="T412" s="303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</row>
    <row r="413" spans="1:48" s="114" customFormat="1" ht="17.25" customHeight="1">
      <c r="A413" s="489"/>
      <c r="B413" s="501"/>
      <c r="C413" s="685"/>
      <c r="D413" s="332"/>
      <c r="E413" s="332"/>
      <c r="F413" s="332"/>
      <c r="G413" s="332"/>
      <c r="H413" s="332"/>
      <c r="I413" s="332"/>
      <c r="J413" s="332"/>
      <c r="K413" s="332"/>
      <c r="L413" s="334"/>
      <c r="M413" s="334"/>
      <c r="N413" s="330"/>
      <c r="O413" s="330"/>
      <c r="P413" s="330"/>
      <c r="Q413" s="330"/>
      <c r="R413" s="330"/>
      <c r="S413" s="330"/>
      <c r="T413" s="33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</row>
    <row r="414" spans="1:48" s="114" customFormat="1" ht="12.75" customHeight="1">
      <c r="A414" s="489"/>
      <c r="B414" s="501"/>
      <c r="C414" s="685"/>
      <c r="D414" s="332"/>
      <c r="E414" s="332"/>
      <c r="F414" s="332"/>
      <c r="G414" s="332"/>
      <c r="H414" s="332"/>
      <c r="I414" s="332"/>
      <c r="J414" s="332"/>
      <c r="K414" s="332"/>
      <c r="L414" s="334"/>
      <c r="M414" s="334"/>
      <c r="N414" s="330"/>
      <c r="O414" s="330"/>
      <c r="P414" s="330"/>
      <c r="Q414" s="330"/>
      <c r="R414" s="330"/>
      <c r="S414" s="330"/>
      <c r="T414" s="33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</row>
    <row r="415" spans="1:48" s="94" customFormat="1" ht="35.25" customHeight="1">
      <c r="A415" s="489"/>
      <c r="B415" s="501"/>
      <c r="C415" s="686"/>
      <c r="D415" s="333"/>
      <c r="E415" s="333"/>
      <c r="F415" s="333"/>
      <c r="G415" s="333"/>
      <c r="H415" s="333"/>
      <c r="I415" s="333"/>
      <c r="J415" s="333"/>
      <c r="K415" s="333"/>
      <c r="L415" s="334"/>
      <c r="M415" s="334"/>
      <c r="N415" s="304"/>
      <c r="O415" s="304"/>
      <c r="P415" s="304"/>
      <c r="Q415" s="304"/>
      <c r="R415" s="304"/>
      <c r="S415" s="304"/>
      <c r="T415" s="304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</row>
    <row r="416" spans="1:48" ht="15" customHeight="1">
      <c r="A416" s="489">
        <v>31</v>
      </c>
      <c r="B416" s="501" t="s">
        <v>85</v>
      </c>
      <c r="C416" s="627" t="s">
        <v>63</v>
      </c>
      <c r="D416" s="76" t="s">
        <v>20</v>
      </c>
      <c r="E416" s="53">
        <v>0.6</v>
      </c>
      <c r="F416" s="53">
        <v>0</v>
      </c>
      <c r="G416" s="53">
        <v>0.3</v>
      </c>
      <c r="H416" s="53">
        <v>0.3</v>
      </c>
      <c r="I416" s="53">
        <v>0</v>
      </c>
      <c r="J416" s="53">
        <v>0</v>
      </c>
      <c r="K416" s="53">
        <v>0</v>
      </c>
      <c r="L416" s="334"/>
      <c r="M416" s="334"/>
      <c r="N416" s="53">
        <v>0</v>
      </c>
      <c r="O416" s="54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</row>
    <row r="417" spans="1:48" ht="66" customHeight="1">
      <c r="A417" s="489"/>
      <c r="B417" s="501"/>
      <c r="C417" s="628"/>
      <c r="D417" s="163" t="s">
        <v>247</v>
      </c>
      <c r="E417" s="169">
        <v>0.06</v>
      </c>
      <c r="F417" s="173">
        <v>0.03</v>
      </c>
      <c r="G417" s="173">
        <v>0.02</v>
      </c>
      <c r="H417" s="173">
        <v>0.01</v>
      </c>
      <c r="I417" s="173">
        <v>0</v>
      </c>
      <c r="J417" s="173">
        <v>0</v>
      </c>
      <c r="K417" s="173">
        <v>0</v>
      </c>
      <c r="L417" s="334"/>
      <c r="M417" s="334"/>
      <c r="N417" s="55"/>
      <c r="O417" s="61"/>
      <c r="P417" s="61"/>
      <c r="Q417" s="56"/>
      <c r="R417" s="62"/>
      <c r="S417" s="62"/>
      <c r="T417" s="62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</row>
    <row r="418" spans="1:48" ht="14.25" customHeight="1">
      <c r="A418" s="489"/>
      <c r="B418" s="501"/>
      <c r="C418" s="628"/>
      <c r="D418" s="331" t="s">
        <v>246</v>
      </c>
      <c r="E418" s="377">
        <f>SUM(F418:K418)</f>
        <v>0.062000000000000006</v>
      </c>
      <c r="F418" s="380">
        <v>0.034</v>
      </c>
      <c r="G418" s="380">
        <v>0.018</v>
      </c>
      <c r="H418" s="380">
        <v>0.01</v>
      </c>
      <c r="I418" s="380">
        <v>0</v>
      </c>
      <c r="J418" s="380">
        <v>0</v>
      </c>
      <c r="K418" s="380">
        <v>0</v>
      </c>
      <c r="L418" s="334"/>
      <c r="M418" s="334"/>
      <c r="N418" s="303"/>
      <c r="O418" s="303"/>
      <c r="P418" s="303"/>
      <c r="Q418" s="303"/>
      <c r="R418" s="303"/>
      <c r="S418" s="303"/>
      <c r="T418" s="303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</row>
    <row r="419" spans="1:48" ht="58.5" customHeight="1">
      <c r="A419" s="489"/>
      <c r="B419" s="501"/>
      <c r="C419" s="628"/>
      <c r="D419" s="332"/>
      <c r="E419" s="378"/>
      <c r="F419" s="381"/>
      <c r="G419" s="381"/>
      <c r="H419" s="381"/>
      <c r="I419" s="381"/>
      <c r="J419" s="381"/>
      <c r="K419" s="381"/>
      <c r="L419" s="334"/>
      <c r="M419" s="334"/>
      <c r="N419" s="330"/>
      <c r="O419" s="330"/>
      <c r="P419" s="330"/>
      <c r="Q419" s="330"/>
      <c r="R419" s="330"/>
      <c r="S419" s="330"/>
      <c r="T419" s="330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</row>
    <row r="420" spans="1:48" ht="33" customHeight="1">
      <c r="A420" s="489"/>
      <c r="B420" s="501"/>
      <c r="C420" s="628"/>
      <c r="D420" s="332"/>
      <c r="E420" s="378"/>
      <c r="F420" s="381"/>
      <c r="G420" s="381"/>
      <c r="H420" s="381"/>
      <c r="I420" s="381"/>
      <c r="J420" s="381"/>
      <c r="K420" s="381"/>
      <c r="L420" s="334"/>
      <c r="M420" s="334"/>
      <c r="N420" s="330"/>
      <c r="O420" s="330"/>
      <c r="P420" s="330"/>
      <c r="Q420" s="330"/>
      <c r="R420" s="330"/>
      <c r="S420" s="330"/>
      <c r="T420" s="330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</row>
    <row r="421" spans="1:48" s="109" customFormat="1" ht="34.5" customHeight="1" hidden="1">
      <c r="A421" s="489"/>
      <c r="B421" s="501"/>
      <c r="C421" s="629"/>
      <c r="D421" s="333"/>
      <c r="E421" s="379"/>
      <c r="F421" s="382"/>
      <c r="G421" s="382"/>
      <c r="H421" s="382"/>
      <c r="I421" s="382"/>
      <c r="J421" s="382"/>
      <c r="K421" s="382"/>
      <c r="L421" s="334"/>
      <c r="M421" s="334"/>
      <c r="N421" s="304"/>
      <c r="O421" s="304"/>
      <c r="P421" s="304"/>
      <c r="Q421" s="304"/>
      <c r="R421" s="304"/>
      <c r="S421" s="304"/>
      <c r="T421" s="304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</row>
    <row r="422" spans="1:48" s="114" customFormat="1" ht="15" customHeight="1">
      <c r="A422" s="489">
        <v>32</v>
      </c>
      <c r="B422" s="501" t="s">
        <v>86</v>
      </c>
      <c r="C422" s="627" t="s">
        <v>163</v>
      </c>
      <c r="D422" s="76" t="s">
        <v>20</v>
      </c>
      <c r="E422" s="53">
        <v>0.7</v>
      </c>
      <c r="F422" s="53">
        <v>0</v>
      </c>
      <c r="G422" s="53">
        <v>0.7</v>
      </c>
      <c r="H422" s="53">
        <v>0</v>
      </c>
      <c r="I422" s="53">
        <v>0</v>
      </c>
      <c r="J422" s="53">
        <v>0</v>
      </c>
      <c r="K422" s="53">
        <v>0</v>
      </c>
      <c r="L422" s="334"/>
      <c r="M422" s="334"/>
      <c r="N422" s="53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</row>
    <row r="423" spans="1:48" s="114" customFormat="1" ht="15" customHeight="1">
      <c r="A423" s="489"/>
      <c r="B423" s="501"/>
      <c r="C423" s="628"/>
      <c r="D423" s="163" t="s">
        <v>247</v>
      </c>
      <c r="E423" s="169">
        <v>0</v>
      </c>
      <c r="F423" s="169">
        <v>0</v>
      </c>
      <c r="G423" s="169">
        <v>0</v>
      </c>
      <c r="H423" s="169">
        <v>0</v>
      </c>
      <c r="I423" s="169">
        <v>0</v>
      </c>
      <c r="J423" s="169">
        <v>0</v>
      </c>
      <c r="K423" s="169">
        <v>0</v>
      </c>
      <c r="L423" s="334"/>
      <c r="M423" s="334"/>
      <c r="N423" s="55"/>
      <c r="O423" s="165"/>
      <c r="P423" s="170"/>
      <c r="Q423" s="170"/>
      <c r="R423" s="170"/>
      <c r="S423" s="170"/>
      <c r="T423" s="170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3"/>
      <c r="AT423" s="113"/>
      <c r="AU423" s="113"/>
      <c r="AV423" s="113"/>
    </row>
    <row r="424" spans="1:48" s="114" customFormat="1" ht="14.25" customHeight="1">
      <c r="A424" s="489"/>
      <c r="B424" s="501"/>
      <c r="C424" s="628"/>
      <c r="D424" s="331" t="s">
        <v>246</v>
      </c>
      <c r="E424" s="285">
        <v>0</v>
      </c>
      <c r="F424" s="285">
        <v>0</v>
      </c>
      <c r="G424" s="285">
        <v>0</v>
      </c>
      <c r="H424" s="285">
        <v>0</v>
      </c>
      <c r="I424" s="285">
        <v>0</v>
      </c>
      <c r="J424" s="285">
        <v>0</v>
      </c>
      <c r="K424" s="285">
        <v>0</v>
      </c>
      <c r="L424" s="334"/>
      <c r="M424" s="334"/>
      <c r="N424" s="303"/>
      <c r="O424" s="303"/>
      <c r="P424" s="303"/>
      <c r="Q424" s="303"/>
      <c r="R424" s="303"/>
      <c r="S424" s="303"/>
      <c r="T424" s="30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3"/>
      <c r="AT424" s="113"/>
      <c r="AU424" s="113"/>
      <c r="AV424" s="113"/>
    </row>
    <row r="425" spans="1:48" s="114" customFormat="1" ht="17.25" customHeight="1">
      <c r="A425" s="489"/>
      <c r="B425" s="501"/>
      <c r="C425" s="628"/>
      <c r="D425" s="332"/>
      <c r="E425" s="286"/>
      <c r="F425" s="286"/>
      <c r="G425" s="286"/>
      <c r="H425" s="286"/>
      <c r="I425" s="286"/>
      <c r="J425" s="286"/>
      <c r="K425" s="286"/>
      <c r="L425" s="334"/>
      <c r="M425" s="334"/>
      <c r="N425" s="330"/>
      <c r="O425" s="330"/>
      <c r="P425" s="330"/>
      <c r="Q425" s="330"/>
      <c r="R425" s="330"/>
      <c r="S425" s="330"/>
      <c r="T425" s="330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/>
      <c r="AT425" s="113"/>
      <c r="AU425" s="113"/>
      <c r="AV425" s="113"/>
    </row>
    <row r="426" spans="1:48" s="114" customFormat="1" ht="9" customHeight="1">
      <c r="A426" s="489"/>
      <c r="B426" s="501"/>
      <c r="C426" s="628"/>
      <c r="D426" s="332"/>
      <c r="E426" s="286"/>
      <c r="F426" s="286"/>
      <c r="G426" s="286"/>
      <c r="H426" s="286"/>
      <c r="I426" s="286"/>
      <c r="J426" s="286"/>
      <c r="K426" s="286"/>
      <c r="L426" s="334"/>
      <c r="M426" s="334"/>
      <c r="N426" s="330"/>
      <c r="O426" s="330"/>
      <c r="P426" s="330"/>
      <c r="Q426" s="330"/>
      <c r="R426" s="330"/>
      <c r="S426" s="330"/>
      <c r="T426" s="330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  <c r="AU426" s="113"/>
      <c r="AV426" s="113"/>
    </row>
    <row r="427" spans="1:48" s="94" customFormat="1" ht="0.75" customHeight="1">
      <c r="A427" s="489"/>
      <c r="B427" s="501"/>
      <c r="C427" s="629"/>
      <c r="D427" s="333"/>
      <c r="E427" s="287"/>
      <c r="F427" s="287"/>
      <c r="G427" s="287"/>
      <c r="H427" s="287"/>
      <c r="I427" s="287"/>
      <c r="J427" s="287"/>
      <c r="K427" s="287"/>
      <c r="L427" s="334"/>
      <c r="M427" s="334"/>
      <c r="N427" s="304"/>
      <c r="O427" s="304"/>
      <c r="P427" s="304"/>
      <c r="Q427" s="304"/>
      <c r="R427" s="304"/>
      <c r="S427" s="304"/>
      <c r="T427" s="304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</row>
    <row r="428" spans="1:48" ht="15" customHeight="1">
      <c r="A428" s="489">
        <v>33</v>
      </c>
      <c r="B428" s="620" t="s">
        <v>87</v>
      </c>
      <c r="C428" s="627" t="s">
        <v>64</v>
      </c>
      <c r="D428" s="76" t="s">
        <v>20</v>
      </c>
      <c r="E428" s="53">
        <v>1.7</v>
      </c>
      <c r="F428" s="53">
        <v>0</v>
      </c>
      <c r="G428" s="53">
        <v>0.5</v>
      </c>
      <c r="H428" s="53">
        <v>0.8</v>
      </c>
      <c r="I428" s="53">
        <v>0.4</v>
      </c>
      <c r="J428" s="53">
        <v>0</v>
      </c>
      <c r="K428" s="53">
        <v>0</v>
      </c>
      <c r="L428" s="409"/>
      <c r="M428" s="409"/>
      <c r="N428" s="53">
        <v>0</v>
      </c>
      <c r="O428" s="54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</row>
    <row r="429" spans="1:48" ht="15" customHeight="1">
      <c r="A429" s="489"/>
      <c r="B429" s="621"/>
      <c r="C429" s="628"/>
      <c r="D429" s="163" t="s">
        <v>247</v>
      </c>
      <c r="E429" s="169">
        <v>0.5</v>
      </c>
      <c r="F429" s="173">
        <v>0</v>
      </c>
      <c r="G429" s="173">
        <v>0.1</v>
      </c>
      <c r="H429" s="173">
        <v>0.3</v>
      </c>
      <c r="I429" s="173">
        <v>0.1</v>
      </c>
      <c r="J429" s="173">
        <v>0</v>
      </c>
      <c r="K429" s="173">
        <v>0</v>
      </c>
      <c r="L429" s="410"/>
      <c r="M429" s="410"/>
      <c r="N429" s="55"/>
      <c r="O429" s="61"/>
      <c r="P429" s="61"/>
      <c r="Q429" s="56"/>
      <c r="R429" s="62"/>
      <c r="S429" s="62"/>
      <c r="T429" s="62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</row>
    <row r="430" spans="1:48" ht="13.5" customHeight="1">
      <c r="A430" s="489"/>
      <c r="B430" s="621"/>
      <c r="C430" s="628"/>
      <c r="D430" s="331" t="s">
        <v>246</v>
      </c>
      <c r="E430" s="377">
        <v>0.042</v>
      </c>
      <c r="F430" s="377">
        <v>0</v>
      </c>
      <c r="G430" s="377">
        <v>0</v>
      </c>
      <c r="H430" s="377">
        <v>0</v>
      </c>
      <c r="I430" s="377">
        <v>0.04</v>
      </c>
      <c r="J430" s="377">
        <v>0</v>
      </c>
      <c r="K430" s="377">
        <v>0</v>
      </c>
      <c r="L430" s="410"/>
      <c r="M430" s="410"/>
      <c r="N430" s="303"/>
      <c r="O430" s="303"/>
      <c r="P430" s="303"/>
      <c r="Q430" s="303"/>
      <c r="R430" s="303"/>
      <c r="S430" s="303"/>
      <c r="T430" s="303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</row>
    <row r="431" spans="1:48" ht="4.5" customHeight="1" hidden="1">
      <c r="A431" s="489"/>
      <c r="B431" s="621"/>
      <c r="C431" s="628"/>
      <c r="D431" s="332"/>
      <c r="E431" s="378"/>
      <c r="F431" s="378"/>
      <c r="G431" s="378"/>
      <c r="H431" s="378"/>
      <c r="I431" s="378"/>
      <c r="J431" s="378"/>
      <c r="K431" s="378"/>
      <c r="L431" s="410"/>
      <c r="M431" s="410"/>
      <c r="N431" s="330"/>
      <c r="O431" s="330"/>
      <c r="P431" s="330"/>
      <c r="Q431" s="330"/>
      <c r="R431" s="330"/>
      <c r="S431" s="330"/>
      <c r="T431" s="330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</row>
    <row r="432" spans="1:48" ht="15" hidden="1">
      <c r="A432" s="489"/>
      <c r="B432" s="621"/>
      <c r="C432" s="628"/>
      <c r="D432" s="332"/>
      <c r="E432" s="379"/>
      <c r="F432" s="379"/>
      <c r="G432" s="379"/>
      <c r="H432" s="379"/>
      <c r="I432" s="379"/>
      <c r="J432" s="379"/>
      <c r="K432" s="379"/>
      <c r="L432" s="410"/>
      <c r="M432" s="410"/>
      <c r="N432" s="304"/>
      <c r="O432" s="304"/>
      <c r="P432" s="304"/>
      <c r="Q432" s="304"/>
      <c r="R432" s="304"/>
      <c r="S432" s="304"/>
      <c r="T432" s="304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</row>
    <row r="433" spans="1:48" ht="30" customHeight="1" hidden="1">
      <c r="A433" s="489"/>
      <c r="B433" s="622"/>
      <c r="C433" s="629"/>
      <c r="D433" s="333"/>
      <c r="E433" s="53">
        <f aca="true" t="shared" si="97" ref="E433:E444">SUM(F433:K433)</f>
        <v>0</v>
      </c>
      <c r="F433" s="59"/>
      <c r="G433" s="59"/>
      <c r="H433" s="59"/>
      <c r="I433" s="59"/>
      <c r="J433" s="59"/>
      <c r="K433" s="59"/>
      <c r="L433" s="411"/>
      <c r="M433" s="411"/>
      <c r="N433" s="55"/>
      <c r="O433" s="61"/>
      <c r="P433" s="61"/>
      <c r="Q433" s="56">
        <f aca="true" t="shared" si="98" ref="Q433:Q439">SUM(R433:T433)</f>
        <v>0</v>
      </c>
      <c r="R433" s="62"/>
      <c r="S433" s="62"/>
      <c r="T433" s="62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</row>
    <row r="434" spans="1:48" ht="15" customHeight="1" hidden="1">
      <c r="A434" s="489">
        <v>34</v>
      </c>
      <c r="B434" s="501" t="s">
        <v>165</v>
      </c>
      <c r="C434" s="627" t="s">
        <v>164</v>
      </c>
      <c r="D434" s="76" t="s">
        <v>20</v>
      </c>
      <c r="E434" s="53">
        <f t="shared" si="97"/>
        <v>31.859</v>
      </c>
      <c r="F434" s="53">
        <f aca="true" t="shared" si="99" ref="F434:K434">SUM(F435:F439)</f>
        <v>0</v>
      </c>
      <c r="G434" s="53">
        <f t="shared" si="99"/>
        <v>0</v>
      </c>
      <c r="H434" s="53">
        <f t="shared" si="99"/>
        <v>31.609</v>
      </c>
      <c r="I434" s="53">
        <f t="shared" si="99"/>
        <v>0.25</v>
      </c>
      <c r="J434" s="53">
        <f t="shared" si="99"/>
        <v>0</v>
      </c>
      <c r="K434" s="53">
        <f t="shared" si="99"/>
        <v>0</v>
      </c>
      <c r="L434" s="334"/>
      <c r="M434" s="334"/>
      <c r="N434" s="53">
        <f>SUM(N435:N439)</f>
        <v>0</v>
      </c>
      <c r="O434" s="54">
        <f>SUM(O435:O439)</f>
        <v>0</v>
      </c>
      <c r="P434" s="66"/>
      <c r="Q434" s="56">
        <f t="shared" si="98"/>
        <v>0</v>
      </c>
      <c r="R434" s="53">
        <f>SUM(R435:R439)</f>
        <v>0</v>
      </c>
      <c r="S434" s="53">
        <f>SUM(S435:S439)</f>
        <v>0</v>
      </c>
      <c r="T434" s="53">
        <f>SUM(T435:T439)</f>
        <v>0</v>
      </c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</row>
    <row r="435" spans="1:48" ht="15" hidden="1">
      <c r="A435" s="489"/>
      <c r="B435" s="501"/>
      <c r="C435" s="628"/>
      <c r="D435" s="27">
        <v>2010</v>
      </c>
      <c r="E435" s="53">
        <f t="shared" si="97"/>
        <v>0</v>
      </c>
      <c r="F435" s="59"/>
      <c r="G435" s="59"/>
      <c r="H435" s="59"/>
      <c r="I435" s="59"/>
      <c r="J435" s="59"/>
      <c r="K435" s="59"/>
      <c r="L435" s="334"/>
      <c r="M435" s="334"/>
      <c r="N435" s="55"/>
      <c r="O435" s="61"/>
      <c r="P435" s="61"/>
      <c r="Q435" s="56">
        <f t="shared" si="98"/>
        <v>0</v>
      </c>
      <c r="R435" s="62"/>
      <c r="S435" s="62"/>
      <c r="T435" s="62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</row>
    <row r="436" spans="1:48" ht="15" hidden="1">
      <c r="A436" s="489"/>
      <c r="B436" s="501"/>
      <c r="C436" s="628"/>
      <c r="D436" s="27">
        <v>2011</v>
      </c>
      <c r="E436" s="53">
        <f t="shared" si="97"/>
        <v>7.378</v>
      </c>
      <c r="F436" s="59"/>
      <c r="G436" s="59"/>
      <c r="H436" s="59">
        <v>7.322</v>
      </c>
      <c r="I436" s="59">
        <v>0.056</v>
      </c>
      <c r="J436" s="59"/>
      <c r="K436" s="59"/>
      <c r="L436" s="334"/>
      <c r="M436" s="334"/>
      <c r="N436" s="55"/>
      <c r="O436" s="61"/>
      <c r="P436" s="61"/>
      <c r="Q436" s="56">
        <f t="shared" si="98"/>
        <v>0</v>
      </c>
      <c r="R436" s="62"/>
      <c r="S436" s="62"/>
      <c r="T436" s="62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</row>
    <row r="437" spans="1:48" ht="15" hidden="1">
      <c r="A437" s="489"/>
      <c r="B437" s="501"/>
      <c r="C437" s="628"/>
      <c r="D437" s="27">
        <v>2012</v>
      </c>
      <c r="E437" s="53">
        <f t="shared" si="97"/>
        <v>7.3020000000000005</v>
      </c>
      <c r="F437" s="59"/>
      <c r="G437" s="59"/>
      <c r="H437" s="59">
        <v>7.245</v>
      </c>
      <c r="I437" s="59">
        <v>0.057</v>
      </c>
      <c r="J437" s="59"/>
      <c r="K437" s="59"/>
      <c r="L437" s="334"/>
      <c r="M437" s="334"/>
      <c r="N437" s="55"/>
      <c r="O437" s="61"/>
      <c r="P437" s="61"/>
      <c r="Q437" s="56">
        <f t="shared" si="98"/>
        <v>0</v>
      </c>
      <c r="R437" s="62"/>
      <c r="S437" s="62"/>
      <c r="T437" s="62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</row>
    <row r="438" spans="1:48" ht="15" hidden="1">
      <c r="A438" s="489"/>
      <c r="B438" s="501"/>
      <c r="C438" s="628"/>
      <c r="D438" s="27">
        <v>2013</v>
      </c>
      <c r="E438" s="53">
        <f t="shared" si="97"/>
        <v>8.6715</v>
      </c>
      <c r="F438" s="59"/>
      <c r="G438" s="59"/>
      <c r="H438" s="59">
        <v>8.6035</v>
      </c>
      <c r="I438" s="59">
        <v>0.068</v>
      </c>
      <c r="J438" s="59"/>
      <c r="K438" s="59"/>
      <c r="L438" s="334"/>
      <c r="M438" s="334"/>
      <c r="N438" s="55"/>
      <c r="O438" s="61"/>
      <c r="P438" s="61"/>
      <c r="Q438" s="56">
        <f t="shared" si="98"/>
        <v>0</v>
      </c>
      <c r="R438" s="62"/>
      <c r="S438" s="62"/>
      <c r="T438" s="62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</row>
    <row r="439" spans="1:48" ht="15" hidden="1">
      <c r="A439" s="489"/>
      <c r="B439" s="501"/>
      <c r="C439" s="629"/>
      <c r="D439" s="27">
        <v>2014</v>
      </c>
      <c r="E439" s="53">
        <f t="shared" si="97"/>
        <v>8.5075</v>
      </c>
      <c r="F439" s="59"/>
      <c r="G439" s="59"/>
      <c r="H439" s="59">
        <v>8.4385</v>
      </c>
      <c r="I439" s="59">
        <v>0.069</v>
      </c>
      <c r="J439" s="59"/>
      <c r="K439" s="59"/>
      <c r="L439" s="334"/>
      <c r="M439" s="334"/>
      <c r="N439" s="55"/>
      <c r="O439" s="61"/>
      <c r="P439" s="61"/>
      <c r="Q439" s="56">
        <f t="shared" si="98"/>
        <v>0</v>
      </c>
      <c r="R439" s="62"/>
      <c r="S439" s="62"/>
      <c r="T439" s="62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</row>
    <row r="440" spans="1:48" ht="15" hidden="1">
      <c r="A440" s="623"/>
      <c r="B440" s="523" t="s">
        <v>69</v>
      </c>
      <c r="C440" s="524"/>
      <c r="D440" s="105" t="s">
        <v>20</v>
      </c>
      <c r="E440" s="106" t="e">
        <f t="shared" si="97"/>
        <v>#REF!</v>
      </c>
      <c r="F440" s="106" t="e">
        <f aca="true" t="shared" si="100" ref="F440:K440">SUM(F441:F445)</f>
        <v>#REF!</v>
      </c>
      <c r="G440" s="106">
        <f t="shared" si="100"/>
        <v>0</v>
      </c>
      <c r="H440" s="106" t="e">
        <f t="shared" si="100"/>
        <v>#REF!</v>
      </c>
      <c r="I440" s="106">
        <f t="shared" si="100"/>
        <v>0</v>
      </c>
      <c r="J440" s="106">
        <f t="shared" si="100"/>
        <v>0</v>
      </c>
      <c r="K440" s="106">
        <f t="shared" si="100"/>
        <v>0</v>
      </c>
      <c r="L440" s="513"/>
      <c r="M440" s="513"/>
      <c r="N440" s="106"/>
      <c r="O440" s="107" t="e">
        <f>SUM(O441:O445)</f>
        <v>#REF!</v>
      </c>
      <c r="P440" s="107"/>
      <c r="Q440" s="106" t="e">
        <f aca="true" t="shared" si="101" ref="Q440:Q445">SUM(R440:T440)</f>
        <v>#REF!</v>
      </c>
      <c r="R440" s="106">
        <f>SUM(R441:R445)</f>
        <v>0</v>
      </c>
      <c r="S440" s="106" t="e">
        <f>SUM(S441:S445)</f>
        <v>#REF!</v>
      </c>
      <c r="T440" s="106" t="e">
        <f>SUM(T441:T445)</f>
        <v>#REF!</v>
      </c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</row>
    <row r="441" spans="1:48" ht="15" hidden="1">
      <c r="A441" s="623"/>
      <c r="B441" s="525"/>
      <c r="C441" s="526"/>
      <c r="D441" s="110">
        <v>2010</v>
      </c>
      <c r="E441" s="106" t="e">
        <f t="shared" si="97"/>
        <v>#REF!</v>
      </c>
      <c r="F441" s="118"/>
      <c r="G441" s="118"/>
      <c r="H441" s="118" t="e">
        <f>#REF!</f>
        <v>#REF!</v>
      </c>
      <c r="I441" s="118"/>
      <c r="J441" s="118"/>
      <c r="K441" s="118"/>
      <c r="L441" s="513"/>
      <c r="M441" s="513"/>
      <c r="N441" s="118"/>
      <c r="O441" s="119"/>
      <c r="P441" s="122"/>
      <c r="Q441" s="106">
        <f t="shared" si="101"/>
        <v>0</v>
      </c>
      <c r="R441" s="118"/>
      <c r="S441" s="118"/>
      <c r="T441" s="118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</row>
    <row r="442" spans="1:48" ht="15" hidden="1">
      <c r="A442" s="623"/>
      <c r="B442" s="525"/>
      <c r="C442" s="526"/>
      <c r="D442" s="110">
        <v>2011</v>
      </c>
      <c r="E442" s="106" t="e">
        <f t="shared" si="97"/>
        <v>#REF!</v>
      </c>
      <c r="F442" s="118" t="e">
        <f>#REF!</f>
        <v>#REF!</v>
      </c>
      <c r="G442" s="118"/>
      <c r="H442" s="118" t="e">
        <f>#REF!</f>
        <v>#REF!</v>
      </c>
      <c r="I442" s="118"/>
      <c r="J442" s="118"/>
      <c r="K442" s="118"/>
      <c r="L442" s="513"/>
      <c r="M442" s="513"/>
      <c r="N442" s="118"/>
      <c r="O442" s="119"/>
      <c r="P442" s="122"/>
      <c r="Q442" s="106">
        <f t="shared" si="101"/>
        <v>0</v>
      </c>
      <c r="R442" s="118"/>
      <c r="S442" s="118"/>
      <c r="T442" s="118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</row>
    <row r="443" spans="1:48" ht="15" hidden="1">
      <c r="A443" s="623"/>
      <c r="B443" s="525"/>
      <c r="C443" s="526"/>
      <c r="D443" s="110">
        <v>2012</v>
      </c>
      <c r="E443" s="106" t="e">
        <f t="shared" si="97"/>
        <v>#REF!</v>
      </c>
      <c r="F443" s="118" t="e">
        <f>#REF!</f>
        <v>#REF!</v>
      </c>
      <c r="G443" s="118"/>
      <c r="H443" s="118" t="e">
        <f>#REF!</f>
        <v>#REF!</v>
      </c>
      <c r="I443" s="118"/>
      <c r="J443" s="118"/>
      <c r="K443" s="118"/>
      <c r="L443" s="513"/>
      <c r="M443" s="513"/>
      <c r="N443" s="118"/>
      <c r="O443" s="119"/>
      <c r="P443" s="122"/>
      <c r="Q443" s="106">
        <f t="shared" si="101"/>
        <v>0</v>
      </c>
      <c r="R443" s="118"/>
      <c r="S443" s="118"/>
      <c r="T443" s="118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</row>
    <row r="444" spans="1:48" ht="15" hidden="1">
      <c r="A444" s="623"/>
      <c r="B444" s="525"/>
      <c r="C444" s="526"/>
      <c r="D444" s="110">
        <v>2013</v>
      </c>
      <c r="E444" s="106" t="e">
        <f t="shared" si="97"/>
        <v>#REF!</v>
      </c>
      <c r="F444" s="118" t="e">
        <f>#REF!</f>
        <v>#REF!</v>
      </c>
      <c r="G444" s="118"/>
      <c r="H444" s="118" t="e">
        <f>#REF!</f>
        <v>#REF!</v>
      </c>
      <c r="I444" s="118"/>
      <c r="J444" s="118"/>
      <c r="K444" s="118"/>
      <c r="L444" s="513"/>
      <c r="M444" s="513"/>
      <c r="N444" s="118"/>
      <c r="O444" s="119" t="e">
        <f>#REF!</f>
        <v>#REF!</v>
      </c>
      <c r="P444" s="122"/>
      <c r="Q444" s="106" t="e">
        <f t="shared" si="101"/>
        <v>#REF!</v>
      </c>
      <c r="R444" s="118"/>
      <c r="S444" s="118" t="e">
        <f>#REF!</f>
        <v>#REF!</v>
      </c>
      <c r="T444" s="118" t="e">
        <f>#REF!</f>
        <v>#REF!</v>
      </c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</row>
    <row r="445" spans="1:48" ht="15" hidden="1">
      <c r="A445" s="623"/>
      <c r="B445" s="527"/>
      <c r="C445" s="528"/>
      <c r="D445" s="110">
        <v>2014</v>
      </c>
      <c r="E445" s="106"/>
      <c r="F445" s="118"/>
      <c r="G445" s="118"/>
      <c r="H445" s="118"/>
      <c r="I445" s="118"/>
      <c r="J445" s="118"/>
      <c r="K445" s="118"/>
      <c r="L445" s="513"/>
      <c r="M445" s="513"/>
      <c r="N445" s="118"/>
      <c r="O445" s="119"/>
      <c r="P445" s="122"/>
      <c r="Q445" s="106" t="e">
        <f t="shared" si="101"/>
        <v>#REF!</v>
      </c>
      <c r="R445" s="118"/>
      <c r="S445" s="118" t="e">
        <f>#REF!</f>
        <v>#REF!</v>
      </c>
      <c r="T445" s="118" t="e">
        <f>#REF!</f>
        <v>#REF!</v>
      </c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</row>
    <row r="446" spans="1:48" s="50" customFormat="1" ht="15">
      <c r="A446" s="623"/>
      <c r="B446" s="523" t="s">
        <v>259</v>
      </c>
      <c r="C446" s="524"/>
      <c r="D446" s="156" t="s">
        <v>20</v>
      </c>
      <c r="E446" s="106">
        <f>E452+E456</f>
        <v>258.1</v>
      </c>
      <c r="F446" s="106">
        <f aca="true" t="shared" si="102" ref="F446:K446">F452+F456</f>
        <v>112.3</v>
      </c>
      <c r="G446" s="106">
        <f t="shared" si="102"/>
        <v>27.5</v>
      </c>
      <c r="H446" s="106">
        <f t="shared" si="102"/>
        <v>68.3</v>
      </c>
      <c r="I446" s="106">
        <f t="shared" si="102"/>
        <v>0</v>
      </c>
      <c r="J446" s="106">
        <f t="shared" si="102"/>
        <v>50</v>
      </c>
      <c r="K446" s="106">
        <f t="shared" si="102"/>
        <v>0</v>
      </c>
      <c r="L446" s="513"/>
      <c r="M446" s="513"/>
      <c r="N446" s="106">
        <f>SUM(N447:N451)</f>
        <v>0</v>
      </c>
      <c r="O446" s="107">
        <f aca="true" t="shared" si="103" ref="O446:T446">O452+O456</f>
        <v>44</v>
      </c>
      <c r="P446" s="107">
        <f t="shared" si="103"/>
        <v>0</v>
      </c>
      <c r="Q446" s="106">
        <f t="shared" si="103"/>
        <v>2</v>
      </c>
      <c r="R446" s="106">
        <f t="shared" si="103"/>
        <v>0</v>
      </c>
      <c r="S446" s="106">
        <f t="shared" si="103"/>
        <v>1.2</v>
      </c>
      <c r="T446" s="106">
        <f t="shared" si="103"/>
        <v>0.8</v>
      </c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</row>
    <row r="447" spans="1:48" ht="15" customHeight="1">
      <c r="A447" s="623"/>
      <c r="B447" s="525"/>
      <c r="C447" s="526"/>
      <c r="D447" s="202" t="s">
        <v>247</v>
      </c>
      <c r="E447" s="187">
        <f>E453+E457</f>
        <v>47.3</v>
      </c>
      <c r="F447" s="187">
        <f aca="true" t="shared" si="104" ref="F447:K447">F453+F457</f>
        <v>0</v>
      </c>
      <c r="G447" s="187">
        <f t="shared" si="104"/>
        <v>24</v>
      </c>
      <c r="H447" s="187">
        <f t="shared" si="104"/>
        <v>13.3</v>
      </c>
      <c r="I447" s="187">
        <f t="shared" si="104"/>
        <v>0</v>
      </c>
      <c r="J447" s="187">
        <f t="shared" si="104"/>
        <v>10</v>
      </c>
      <c r="K447" s="187">
        <f t="shared" si="104"/>
        <v>0</v>
      </c>
      <c r="L447" s="513"/>
      <c r="M447" s="513"/>
      <c r="N447" s="205">
        <v>0</v>
      </c>
      <c r="O447" s="206">
        <v>0</v>
      </c>
      <c r="P447" s="207"/>
      <c r="Q447" s="187">
        <f>SUM(R447:T447)</f>
        <v>0</v>
      </c>
      <c r="R447" s="204">
        <v>0</v>
      </c>
      <c r="S447" s="204">
        <v>0</v>
      </c>
      <c r="T447" s="204">
        <v>0</v>
      </c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  <c r="AQ447" s="126"/>
      <c r="AR447" s="126"/>
      <c r="AS447" s="126"/>
      <c r="AT447" s="126"/>
      <c r="AU447" s="126"/>
      <c r="AV447" s="126"/>
    </row>
    <row r="448" spans="1:48" ht="15" customHeight="1">
      <c r="A448" s="623"/>
      <c r="B448" s="525"/>
      <c r="C448" s="526"/>
      <c r="D448" s="203" t="s">
        <v>248</v>
      </c>
      <c r="E448" s="188">
        <f aca="true" t="shared" si="105" ref="E448:K448">E454+E458</f>
        <v>16.4</v>
      </c>
      <c r="F448" s="188">
        <f t="shared" si="105"/>
        <v>1.6</v>
      </c>
      <c r="G448" s="188">
        <f t="shared" si="105"/>
        <v>4.8</v>
      </c>
      <c r="H448" s="188">
        <f t="shared" si="105"/>
        <v>10</v>
      </c>
      <c r="I448" s="188">
        <f t="shared" si="105"/>
        <v>0</v>
      </c>
      <c r="J448" s="188">
        <f t="shared" si="105"/>
        <v>0</v>
      </c>
      <c r="K448" s="188">
        <f t="shared" si="105"/>
        <v>0</v>
      </c>
      <c r="L448" s="513"/>
      <c r="M448" s="513"/>
      <c r="N448" s="208">
        <v>0</v>
      </c>
      <c r="O448" s="209">
        <v>0</v>
      </c>
      <c r="P448" s="210"/>
      <c r="Q448" s="188">
        <f>SUM(R448:T448)</f>
        <v>0</v>
      </c>
      <c r="R448" s="211">
        <v>0</v>
      </c>
      <c r="S448" s="211">
        <v>0</v>
      </c>
      <c r="T448" s="211">
        <v>0</v>
      </c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</row>
    <row r="449" spans="1:48" ht="15">
      <c r="A449" s="623"/>
      <c r="B449" s="525"/>
      <c r="C449" s="526"/>
      <c r="D449" s="156" t="s">
        <v>250</v>
      </c>
      <c r="E449" s="106">
        <f>E448/E447*100</f>
        <v>34.6723044397463</v>
      </c>
      <c r="F449" s="106">
        <v>0</v>
      </c>
      <c r="G449" s="106">
        <f>G448/G447*100</f>
        <v>20</v>
      </c>
      <c r="H449" s="106">
        <f>H448/H447*100</f>
        <v>75.18796992481202</v>
      </c>
      <c r="I449" s="106">
        <v>0</v>
      </c>
      <c r="J449" s="106">
        <f>J448/J447*100</f>
        <v>0</v>
      </c>
      <c r="K449" s="106">
        <v>0</v>
      </c>
      <c r="L449" s="513"/>
      <c r="M449" s="513"/>
      <c r="N449" s="111"/>
      <c r="O449" s="123"/>
      <c r="P449" s="122"/>
      <c r="Q449" s="106"/>
      <c r="R449" s="112"/>
      <c r="S449" s="112"/>
      <c r="T449" s="112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</row>
    <row r="450" spans="1:48" ht="15">
      <c r="A450" s="623"/>
      <c r="B450" s="525"/>
      <c r="C450" s="526"/>
      <c r="D450" s="412" t="s">
        <v>249</v>
      </c>
      <c r="E450" s="325">
        <f>E448/E446*100</f>
        <v>6.354126307632699</v>
      </c>
      <c r="F450" s="325">
        <f>F448/F446*100</f>
        <v>1.4247551202137134</v>
      </c>
      <c r="G450" s="325">
        <f>G448/G446*100</f>
        <v>17.454545454545453</v>
      </c>
      <c r="H450" s="325">
        <f>H448/H446*100</f>
        <v>14.641288433382138</v>
      </c>
      <c r="I450" s="325">
        <v>0</v>
      </c>
      <c r="J450" s="325">
        <f>J448/J446*100</f>
        <v>0</v>
      </c>
      <c r="K450" s="325">
        <v>0</v>
      </c>
      <c r="L450" s="513"/>
      <c r="M450" s="513"/>
      <c r="N450" s="767"/>
      <c r="O450" s="769"/>
      <c r="P450" s="122"/>
      <c r="Q450" s="325"/>
      <c r="R450" s="299"/>
      <c r="S450" s="299"/>
      <c r="T450" s="299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</row>
    <row r="451" spans="1:48" ht="15" customHeight="1" hidden="1">
      <c r="A451" s="623"/>
      <c r="B451" s="527"/>
      <c r="C451" s="528"/>
      <c r="D451" s="413"/>
      <c r="E451" s="300"/>
      <c r="F451" s="300"/>
      <c r="G451" s="300"/>
      <c r="H451" s="300"/>
      <c r="I451" s="300"/>
      <c r="J451" s="300"/>
      <c r="K451" s="300"/>
      <c r="L451" s="513"/>
      <c r="M451" s="513"/>
      <c r="N451" s="768"/>
      <c r="O451" s="770"/>
      <c r="P451" s="122"/>
      <c r="Q451" s="300"/>
      <c r="R451" s="292"/>
      <c r="S451" s="292"/>
      <c r="T451" s="292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</row>
    <row r="452" spans="1:48" s="71" customFormat="1" ht="20.25" customHeight="1">
      <c r="A452" s="507">
        <v>34</v>
      </c>
      <c r="B452" s="510" t="s">
        <v>57</v>
      </c>
      <c r="C452" s="439" t="s">
        <v>141</v>
      </c>
      <c r="D452" s="76" t="s">
        <v>22</v>
      </c>
      <c r="E452" s="53">
        <v>154.6</v>
      </c>
      <c r="F452" s="53">
        <v>112.3</v>
      </c>
      <c r="G452" s="53">
        <v>0</v>
      </c>
      <c r="H452" s="53">
        <v>42.3</v>
      </c>
      <c r="I452" s="53">
        <v>0</v>
      </c>
      <c r="J452" s="53">
        <v>0</v>
      </c>
      <c r="K452" s="53">
        <v>0</v>
      </c>
      <c r="L452" s="409" t="s">
        <v>58</v>
      </c>
      <c r="M452" s="409" t="s">
        <v>260</v>
      </c>
      <c r="N452" s="53">
        <v>0</v>
      </c>
      <c r="O452" s="54">
        <v>44</v>
      </c>
      <c r="P452" s="66"/>
      <c r="Q452" s="53">
        <v>2</v>
      </c>
      <c r="R452" s="53">
        <v>0</v>
      </c>
      <c r="S452" s="53">
        <v>1.2</v>
      </c>
      <c r="T452" s="53">
        <v>0.8</v>
      </c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</row>
    <row r="453" spans="1:48" s="71" customFormat="1" ht="20.25" customHeight="1">
      <c r="A453" s="508"/>
      <c r="B453" s="511"/>
      <c r="C453" s="440"/>
      <c r="D453" s="163" t="s">
        <v>247</v>
      </c>
      <c r="E453" s="169">
        <v>7.3</v>
      </c>
      <c r="F453" s="173">
        <v>0</v>
      </c>
      <c r="G453" s="173">
        <v>0</v>
      </c>
      <c r="H453" s="173">
        <v>7.3</v>
      </c>
      <c r="I453" s="173">
        <v>0</v>
      </c>
      <c r="J453" s="173">
        <v>0</v>
      </c>
      <c r="K453" s="173">
        <v>0</v>
      </c>
      <c r="L453" s="410"/>
      <c r="M453" s="410"/>
      <c r="N453" s="170"/>
      <c r="O453" s="165">
        <v>0</v>
      </c>
      <c r="P453" s="165">
        <v>0</v>
      </c>
      <c r="Q453" s="165">
        <v>0</v>
      </c>
      <c r="R453" s="165">
        <v>0</v>
      </c>
      <c r="S453" s="165">
        <v>0</v>
      </c>
      <c r="T453" s="165">
        <v>0</v>
      </c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</row>
    <row r="454" spans="1:48" s="71" customFormat="1" ht="20.25" customHeight="1">
      <c r="A454" s="508"/>
      <c r="B454" s="511"/>
      <c r="C454" s="440"/>
      <c r="D454" s="505" t="s">
        <v>246</v>
      </c>
      <c r="E454" s="285">
        <v>6.8</v>
      </c>
      <c r="F454" s="285">
        <v>0</v>
      </c>
      <c r="G454" s="285">
        <v>0</v>
      </c>
      <c r="H454" s="285">
        <v>6.8</v>
      </c>
      <c r="I454" s="285">
        <v>0</v>
      </c>
      <c r="J454" s="285">
        <v>0</v>
      </c>
      <c r="K454" s="285">
        <v>0</v>
      </c>
      <c r="L454" s="410"/>
      <c r="M454" s="410"/>
      <c r="N454" s="303"/>
      <c r="O454" s="301">
        <v>0</v>
      </c>
      <c r="P454" s="301"/>
      <c r="Q454" s="301">
        <v>0</v>
      </c>
      <c r="R454" s="301">
        <v>0</v>
      </c>
      <c r="S454" s="301">
        <v>0</v>
      </c>
      <c r="T454" s="301">
        <v>0</v>
      </c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</row>
    <row r="455" spans="1:48" s="71" customFormat="1" ht="49.5" customHeight="1">
      <c r="A455" s="509"/>
      <c r="B455" s="512"/>
      <c r="C455" s="441"/>
      <c r="D455" s="506"/>
      <c r="E455" s="287"/>
      <c r="F455" s="287"/>
      <c r="G455" s="287"/>
      <c r="H455" s="287"/>
      <c r="I455" s="287"/>
      <c r="J455" s="287"/>
      <c r="K455" s="287"/>
      <c r="L455" s="411"/>
      <c r="M455" s="411"/>
      <c r="N455" s="304"/>
      <c r="O455" s="302"/>
      <c r="P455" s="302"/>
      <c r="Q455" s="302"/>
      <c r="R455" s="302"/>
      <c r="S455" s="302"/>
      <c r="T455" s="302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</row>
    <row r="456" spans="1:48" ht="15">
      <c r="A456" s="507">
        <v>35</v>
      </c>
      <c r="B456" s="501" t="s">
        <v>59</v>
      </c>
      <c r="C456" s="502" t="s">
        <v>60</v>
      </c>
      <c r="D456" s="76" t="s">
        <v>20</v>
      </c>
      <c r="E456" s="53">
        <v>103.5</v>
      </c>
      <c r="F456" s="53">
        <v>0</v>
      </c>
      <c r="G456" s="53">
        <v>27.5</v>
      </c>
      <c r="H456" s="53">
        <v>26</v>
      </c>
      <c r="I456" s="53">
        <v>0</v>
      </c>
      <c r="J456" s="53">
        <v>50</v>
      </c>
      <c r="K456" s="53">
        <v>0</v>
      </c>
      <c r="L456" s="409"/>
      <c r="M456" s="409" t="s">
        <v>61</v>
      </c>
      <c r="N456" s="53">
        <v>0</v>
      </c>
      <c r="O456" s="54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</row>
    <row r="457" spans="1:48" ht="15">
      <c r="A457" s="508"/>
      <c r="B457" s="501"/>
      <c r="C457" s="503"/>
      <c r="D457" s="163" t="s">
        <v>247</v>
      </c>
      <c r="E457" s="169">
        <v>40</v>
      </c>
      <c r="F457" s="180">
        <v>0</v>
      </c>
      <c r="G457" s="191">
        <v>24</v>
      </c>
      <c r="H457" s="195">
        <v>6</v>
      </c>
      <c r="I457" s="173">
        <v>0</v>
      </c>
      <c r="J457" s="173">
        <v>10</v>
      </c>
      <c r="K457" s="169">
        <v>0</v>
      </c>
      <c r="L457" s="410"/>
      <c r="M457" s="410"/>
      <c r="N457" s="170">
        <v>0</v>
      </c>
      <c r="O457" s="165">
        <v>0</v>
      </c>
      <c r="P457" s="170">
        <v>0</v>
      </c>
      <c r="Q457" s="170">
        <v>0</v>
      </c>
      <c r="R457" s="170">
        <v>0</v>
      </c>
      <c r="S457" s="170">
        <v>0</v>
      </c>
      <c r="T457" s="170">
        <v>0</v>
      </c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</row>
    <row r="458" spans="1:48" s="127" customFormat="1" ht="20.25" customHeight="1">
      <c r="A458" s="508"/>
      <c r="B458" s="501"/>
      <c r="C458" s="503"/>
      <c r="D458" s="331" t="s">
        <v>246</v>
      </c>
      <c r="E458" s="758">
        <v>9.6</v>
      </c>
      <c r="F458" s="301">
        <v>1.6</v>
      </c>
      <c r="G458" s="301">
        <v>4.8</v>
      </c>
      <c r="H458" s="761">
        <v>3.2</v>
      </c>
      <c r="I458" s="758">
        <v>0</v>
      </c>
      <c r="J458" s="758">
        <v>0</v>
      </c>
      <c r="K458" s="764">
        <v>0</v>
      </c>
      <c r="L458" s="410"/>
      <c r="M458" s="410"/>
      <c r="N458" s="301">
        <v>0</v>
      </c>
      <c r="O458" s="309">
        <v>0</v>
      </c>
      <c r="P458" s="201"/>
      <c r="Q458" s="388">
        <v>0</v>
      </c>
      <c r="R458" s="391">
        <v>0</v>
      </c>
      <c r="S458" s="391">
        <v>0</v>
      </c>
      <c r="T458" s="391">
        <v>0</v>
      </c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</row>
    <row r="459" spans="1:48" s="128" customFormat="1" ht="18" customHeight="1">
      <c r="A459" s="508"/>
      <c r="B459" s="501"/>
      <c r="C459" s="503"/>
      <c r="D459" s="332"/>
      <c r="E459" s="759"/>
      <c r="F459" s="329"/>
      <c r="G459" s="329"/>
      <c r="H459" s="762"/>
      <c r="I459" s="759"/>
      <c r="J459" s="759"/>
      <c r="K459" s="765"/>
      <c r="L459" s="410"/>
      <c r="M459" s="410"/>
      <c r="N459" s="329"/>
      <c r="O459" s="310"/>
      <c r="P459" s="201"/>
      <c r="Q459" s="389"/>
      <c r="R459" s="392"/>
      <c r="S459" s="392"/>
      <c r="T459" s="39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</row>
    <row r="460" spans="1:48" s="128" customFormat="1" ht="1.5" customHeight="1">
      <c r="A460" s="508"/>
      <c r="B460" s="501"/>
      <c r="C460" s="503"/>
      <c r="D460" s="332"/>
      <c r="E460" s="759"/>
      <c r="F460" s="329"/>
      <c r="G460" s="329"/>
      <c r="H460" s="762"/>
      <c r="I460" s="759"/>
      <c r="J460" s="759"/>
      <c r="K460" s="765"/>
      <c r="L460" s="410"/>
      <c r="M460" s="410"/>
      <c r="N460" s="329"/>
      <c r="O460" s="310"/>
      <c r="P460" s="201"/>
      <c r="Q460" s="389"/>
      <c r="R460" s="392"/>
      <c r="S460" s="392"/>
      <c r="T460" s="39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</row>
    <row r="461" spans="1:48" s="128" customFormat="1" ht="0.75" customHeight="1" hidden="1">
      <c r="A461" s="509"/>
      <c r="B461" s="501"/>
      <c r="C461" s="504"/>
      <c r="D461" s="333"/>
      <c r="E461" s="760"/>
      <c r="F461" s="302"/>
      <c r="G461" s="302"/>
      <c r="H461" s="763"/>
      <c r="I461" s="760"/>
      <c r="J461" s="760"/>
      <c r="K461" s="766"/>
      <c r="L461" s="411"/>
      <c r="M461" s="411"/>
      <c r="N461" s="302"/>
      <c r="O461" s="311"/>
      <c r="P461" s="201"/>
      <c r="Q461" s="390"/>
      <c r="R461" s="393"/>
      <c r="S461" s="393"/>
      <c r="T461" s="393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</row>
    <row r="462" spans="1:48" s="128" customFormat="1" ht="15.75">
      <c r="A462" s="520" t="s">
        <v>218</v>
      </c>
      <c r="B462" s="521"/>
      <c r="C462" s="521"/>
      <c r="D462" s="521"/>
      <c r="E462" s="521"/>
      <c r="F462" s="521"/>
      <c r="G462" s="521"/>
      <c r="H462" s="521"/>
      <c r="I462" s="521"/>
      <c r="J462" s="521"/>
      <c r="K462" s="521"/>
      <c r="L462" s="521"/>
      <c r="M462" s="521"/>
      <c r="N462" s="521"/>
      <c r="O462" s="521"/>
      <c r="P462" s="521"/>
      <c r="Q462" s="521"/>
      <c r="R462" s="521"/>
      <c r="S462" s="521"/>
      <c r="T462" s="522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129"/>
    </row>
    <row r="463" spans="1:48" ht="12.75" customHeight="1">
      <c r="A463" s="517"/>
      <c r="B463" s="483" t="s">
        <v>21</v>
      </c>
      <c r="C463" s="484"/>
      <c r="D463" s="45" t="s">
        <v>20</v>
      </c>
      <c r="E463" s="46">
        <f>E470+E495</f>
        <v>591.5999999999999</v>
      </c>
      <c r="F463" s="46">
        <f aca="true" t="shared" si="106" ref="F463:K463">F470+F495</f>
        <v>25.6</v>
      </c>
      <c r="G463" s="46">
        <f t="shared" si="106"/>
        <v>84.9</v>
      </c>
      <c r="H463" s="46">
        <f t="shared" si="106"/>
        <v>245.5</v>
      </c>
      <c r="I463" s="46">
        <f t="shared" si="106"/>
        <v>176.7</v>
      </c>
      <c r="J463" s="46">
        <f t="shared" si="106"/>
        <v>24</v>
      </c>
      <c r="K463" s="46">
        <f t="shared" si="106"/>
        <v>34.9</v>
      </c>
      <c r="L463" s="476"/>
      <c r="M463" s="476"/>
      <c r="N463" s="46">
        <f>N470+N495</f>
        <v>3.1</v>
      </c>
      <c r="O463" s="47">
        <f aca="true" t="shared" si="107" ref="O463:T463">O470+O495</f>
        <v>40</v>
      </c>
      <c r="P463" s="46">
        <f t="shared" si="107"/>
        <v>0</v>
      </c>
      <c r="Q463" s="46">
        <f t="shared" si="107"/>
        <v>4.3</v>
      </c>
      <c r="R463" s="46">
        <f t="shared" si="107"/>
        <v>0</v>
      </c>
      <c r="S463" s="46">
        <f t="shared" si="107"/>
        <v>2.7</v>
      </c>
      <c r="T463" s="46">
        <f t="shared" si="107"/>
        <v>1.5</v>
      </c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6"/>
      <c r="AO463" s="126"/>
      <c r="AP463" s="126"/>
      <c r="AQ463" s="126"/>
      <c r="AR463" s="126"/>
      <c r="AS463" s="126"/>
      <c r="AT463" s="126"/>
      <c r="AU463" s="126"/>
      <c r="AV463" s="126"/>
    </row>
    <row r="464" spans="1:48" ht="15" customHeight="1">
      <c r="A464" s="518"/>
      <c r="B464" s="485"/>
      <c r="C464" s="486"/>
      <c r="D464" s="175" t="s">
        <v>247</v>
      </c>
      <c r="E464" s="189">
        <f>E471+E496</f>
        <v>85.6</v>
      </c>
      <c r="F464" s="189">
        <f aca="true" t="shared" si="108" ref="F464:K464">F471+F496</f>
        <v>10</v>
      </c>
      <c r="G464" s="189">
        <f t="shared" si="108"/>
        <v>6.4</v>
      </c>
      <c r="H464" s="189">
        <f t="shared" si="108"/>
        <v>28.2</v>
      </c>
      <c r="I464" s="189">
        <f t="shared" si="108"/>
        <v>20</v>
      </c>
      <c r="J464" s="189">
        <f t="shared" si="108"/>
        <v>4</v>
      </c>
      <c r="K464" s="189">
        <f t="shared" si="108"/>
        <v>17</v>
      </c>
      <c r="L464" s="477"/>
      <c r="M464" s="477"/>
      <c r="N464" s="189">
        <f>N471+N496</f>
        <v>1.2</v>
      </c>
      <c r="O464" s="228">
        <f aca="true" t="shared" si="109" ref="O464:T464">O471+O496</f>
        <v>14</v>
      </c>
      <c r="P464" s="189">
        <f t="shared" si="109"/>
        <v>0</v>
      </c>
      <c r="Q464" s="189">
        <f t="shared" si="109"/>
        <v>0.4</v>
      </c>
      <c r="R464" s="189">
        <f t="shared" si="109"/>
        <v>0</v>
      </c>
      <c r="S464" s="189">
        <f t="shared" si="109"/>
        <v>0.30000000000000004</v>
      </c>
      <c r="T464" s="189">
        <f t="shared" si="109"/>
        <v>0.1</v>
      </c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0"/>
      <c r="AP464" s="130"/>
      <c r="AQ464" s="130"/>
      <c r="AR464" s="130"/>
      <c r="AS464" s="130"/>
      <c r="AT464" s="130"/>
      <c r="AU464" s="130"/>
      <c r="AV464" s="130"/>
    </row>
    <row r="465" spans="1:48" ht="15">
      <c r="A465" s="518"/>
      <c r="B465" s="485"/>
      <c r="C465" s="486"/>
      <c r="D465" s="176" t="s">
        <v>248</v>
      </c>
      <c r="E465" s="190">
        <f>E472+E497</f>
        <v>48.2</v>
      </c>
      <c r="F465" s="190">
        <f aca="true" t="shared" si="110" ref="F465:K465">F472+F497</f>
        <v>10</v>
      </c>
      <c r="G465" s="190">
        <f t="shared" si="110"/>
        <v>1</v>
      </c>
      <c r="H465" s="190">
        <f t="shared" si="110"/>
        <v>2.7</v>
      </c>
      <c r="I465" s="190">
        <f t="shared" si="110"/>
        <v>13.5</v>
      </c>
      <c r="J465" s="190">
        <f t="shared" si="110"/>
        <v>4</v>
      </c>
      <c r="K465" s="190">
        <f t="shared" si="110"/>
        <v>17</v>
      </c>
      <c r="L465" s="477"/>
      <c r="M465" s="477"/>
      <c r="N465" s="190">
        <f>N472+N497</f>
        <v>0</v>
      </c>
      <c r="O465" s="229">
        <f aca="true" t="shared" si="111" ref="O465:T465">O472+O497</f>
        <v>7</v>
      </c>
      <c r="P465" s="190">
        <f t="shared" si="111"/>
        <v>2</v>
      </c>
      <c r="Q465" s="190">
        <f t="shared" si="111"/>
        <v>0.3</v>
      </c>
      <c r="R465" s="190">
        <f t="shared" si="111"/>
        <v>0</v>
      </c>
      <c r="S465" s="190">
        <f t="shared" si="111"/>
        <v>0.2</v>
      </c>
      <c r="T465" s="190">
        <f t="shared" si="111"/>
        <v>0.1</v>
      </c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  <c r="AV465" s="130"/>
    </row>
    <row r="466" spans="1:48" ht="15">
      <c r="A466" s="518"/>
      <c r="B466" s="485"/>
      <c r="C466" s="486"/>
      <c r="D466" s="45" t="s">
        <v>250</v>
      </c>
      <c r="E466" s="46">
        <f>E465/E464*100</f>
        <v>56.30841121495328</v>
      </c>
      <c r="F466" s="46">
        <f aca="true" t="shared" si="112" ref="F466:K466">F465/F464*100</f>
        <v>100</v>
      </c>
      <c r="G466" s="46">
        <f t="shared" si="112"/>
        <v>15.625</v>
      </c>
      <c r="H466" s="46">
        <f t="shared" si="112"/>
        <v>9.574468085106384</v>
      </c>
      <c r="I466" s="46">
        <f t="shared" si="112"/>
        <v>67.5</v>
      </c>
      <c r="J466" s="46">
        <f t="shared" si="112"/>
        <v>100</v>
      </c>
      <c r="K466" s="46">
        <f t="shared" si="112"/>
        <v>100</v>
      </c>
      <c r="L466" s="477"/>
      <c r="M466" s="477"/>
      <c r="N466" s="46">
        <f>N465/N464*100</f>
        <v>0</v>
      </c>
      <c r="O466" s="47">
        <f aca="true" t="shared" si="113" ref="O466:T466">O465/O464*100</f>
        <v>50</v>
      </c>
      <c r="P466" s="46" t="e">
        <f t="shared" si="113"/>
        <v>#DIV/0!</v>
      </c>
      <c r="Q466" s="46">
        <f t="shared" si="113"/>
        <v>74.99999999999999</v>
      </c>
      <c r="R466" s="46">
        <v>0</v>
      </c>
      <c r="S466" s="46">
        <f t="shared" si="113"/>
        <v>66.66666666666666</v>
      </c>
      <c r="T466" s="46">
        <f t="shared" si="113"/>
        <v>100</v>
      </c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0"/>
      <c r="AP466" s="130"/>
      <c r="AQ466" s="130"/>
      <c r="AR466" s="130"/>
      <c r="AS466" s="130"/>
      <c r="AT466" s="130"/>
      <c r="AU466" s="130"/>
      <c r="AV466" s="130"/>
    </row>
    <row r="467" spans="1:48" ht="15">
      <c r="A467" s="518"/>
      <c r="B467" s="485"/>
      <c r="C467" s="486"/>
      <c r="D467" s="348" t="s">
        <v>249</v>
      </c>
      <c r="E467" s="342">
        <f>E465/E463*100</f>
        <v>8.1473968897904</v>
      </c>
      <c r="F467" s="342">
        <f aca="true" t="shared" si="114" ref="F467:K467">F465/F463*100</f>
        <v>39.0625</v>
      </c>
      <c r="G467" s="342">
        <f t="shared" si="114"/>
        <v>1.1778563015312131</v>
      </c>
      <c r="H467" s="342">
        <f t="shared" si="114"/>
        <v>1.09979633401222</v>
      </c>
      <c r="I467" s="342">
        <f t="shared" si="114"/>
        <v>7.6400679117147705</v>
      </c>
      <c r="J467" s="342">
        <f t="shared" si="114"/>
        <v>16.666666666666664</v>
      </c>
      <c r="K467" s="342">
        <f t="shared" si="114"/>
        <v>48.71060171919771</v>
      </c>
      <c r="L467" s="477"/>
      <c r="M467" s="477"/>
      <c r="N467" s="342">
        <f>N465/N463*100</f>
        <v>0</v>
      </c>
      <c r="O467" s="342">
        <f aca="true" t="shared" si="115" ref="O467:T467">O465/O463*100</f>
        <v>17.5</v>
      </c>
      <c r="P467" s="342" t="e">
        <f t="shared" si="115"/>
        <v>#DIV/0!</v>
      </c>
      <c r="Q467" s="342">
        <f t="shared" si="115"/>
        <v>6.976744186046512</v>
      </c>
      <c r="R467" s="342">
        <v>0</v>
      </c>
      <c r="S467" s="342">
        <f t="shared" si="115"/>
        <v>7.4074074074074066</v>
      </c>
      <c r="T467" s="342">
        <f t="shared" si="115"/>
        <v>6.666666666666667</v>
      </c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  <c r="AM467" s="130"/>
      <c r="AN467" s="130"/>
      <c r="AO467" s="130"/>
      <c r="AP467" s="130"/>
      <c r="AQ467" s="130"/>
      <c r="AR467" s="130"/>
      <c r="AS467" s="130"/>
      <c r="AT467" s="130"/>
      <c r="AU467" s="130"/>
      <c r="AV467" s="130"/>
    </row>
    <row r="468" spans="1:48" ht="0.75" customHeight="1">
      <c r="A468" s="519"/>
      <c r="B468" s="487"/>
      <c r="C468" s="488"/>
      <c r="D468" s="349"/>
      <c r="E468" s="343"/>
      <c r="F468" s="343"/>
      <c r="G468" s="343"/>
      <c r="H468" s="343"/>
      <c r="I468" s="343"/>
      <c r="J468" s="343"/>
      <c r="K468" s="343"/>
      <c r="L468" s="478"/>
      <c r="M468" s="478"/>
      <c r="N468" s="343"/>
      <c r="O468" s="343"/>
      <c r="P468" s="343"/>
      <c r="Q468" s="343"/>
      <c r="R468" s="343"/>
      <c r="S468" s="343"/>
      <c r="T468" s="343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0"/>
      <c r="AS468" s="130"/>
      <c r="AT468" s="130"/>
      <c r="AU468" s="130"/>
      <c r="AV468" s="130"/>
    </row>
    <row r="469" spans="1:48" ht="15">
      <c r="A469" s="480" t="s">
        <v>237</v>
      </c>
      <c r="B469" s="481"/>
      <c r="C469" s="481"/>
      <c r="D469" s="481"/>
      <c r="E469" s="481"/>
      <c r="F469" s="481"/>
      <c r="G469" s="481"/>
      <c r="H469" s="481"/>
      <c r="I469" s="481"/>
      <c r="J469" s="481"/>
      <c r="K469" s="481"/>
      <c r="L469" s="481"/>
      <c r="M469" s="481"/>
      <c r="N469" s="481"/>
      <c r="O469" s="481"/>
      <c r="P469" s="481"/>
      <c r="Q469" s="481"/>
      <c r="R469" s="481"/>
      <c r="S469" s="481"/>
      <c r="T469" s="482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</row>
    <row r="470" spans="1:48" s="131" customFormat="1" ht="12.75">
      <c r="A470" s="514"/>
      <c r="B470" s="631" t="s">
        <v>23</v>
      </c>
      <c r="C470" s="632"/>
      <c r="D470" s="212" t="s">
        <v>20</v>
      </c>
      <c r="E470" s="102">
        <f>E476+E482+E488</f>
        <v>560.5999999999999</v>
      </c>
      <c r="F470" s="102">
        <f aca="true" t="shared" si="116" ref="F470:K470">F476+F482+F488</f>
        <v>25.6</v>
      </c>
      <c r="G470" s="102">
        <f t="shared" si="116"/>
        <v>84.9</v>
      </c>
      <c r="H470" s="102">
        <f t="shared" si="116"/>
        <v>214.5</v>
      </c>
      <c r="I470" s="102">
        <f t="shared" si="116"/>
        <v>176.7</v>
      </c>
      <c r="J470" s="102">
        <f t="shared" si="116"/>
        <v>24</v>
      </c>
      <c r="K470" s="102">
        <f t="shared" si="116"/>
        <v>34.9</v>
      </c>
      <c r="L470" s="498" t="s">
        <v>71</v>
      </c>
      <c r="M470" s="471"/>
      <c r="N470" s="102">
        <f>N476+N482+N488</f>
        <v>0</v>
      </c>
      <c r="O470" s="103">
        <f aca="true" t="shared" si="117" ref="O470:T470">O476+O482+O488</f>
        <v>25</v>
      </c>
      <c r="P470" s="103">
        <f t="shared" si="117"/>
        <v>0</v>
      </c>
      <c r="Q470" s="102">
        <f t="shared" si="117"/>
        <v>3.9</v>
      </c>
      <c r="R470" s="102">
        <f t="shared" si="117"/>
        <v>0</v>
      </c>
      <c r="S470" s="102">
        <f t="shared" si="117"/>
        <v>2.5</v>
      </c>
      <c r="T470" s="102">
        <f t="shared" si="117"/>
        <v>1.4</v>
      </c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</row>
    <row r="471" spans="1:48" s="131" customFormat="1" ht="12.75" customHeight="1">
      <c r="A471" s="515"/>
      <c r="B471" s="633"/>
      <c r="C471" s="634"/>
      <c r="D471" s="213" t="s">
        <v>247</v>
      </c>
      <c r="E471" s="230">
        <f>E477+E483+E489</f>
        <v>73.8</v>
      </c>
      <c r="F471" s="230">
        <f aca="true" t="shared" si="118" ref="F471:K471">F477+F483+F489</f>
        <v>10</v>
      </c>
      <c r="G471" s="230">
        <f t="shared" si="118"/>
        <v>6.4</v>
      </c>
      <c r="H471" s="230">
        <f t="shared" si="118"/>
        <v>16.4</v>
      </c>
      <c r="I471" s="230">
        <f t="shared" si="118"/>
        <v>20</v>
      </c>
      <c r="J471" s="230">
        <f t="shared" si="118"/>
        <v>4</v>
      </c>
      <c r="K471" s="230">
        <f t="shared" si="118"/>
        <v>17</v>
      </c>
      <c r="L471" s="499"/>
      <c r="M471" s="472"/>
      <c r="N471" s="230">
        <f>N477+N483+N489</f>
        <v>0</v>
      </c>
      <c r="O471" s="231">
        <f aca="true" t="shared" si="119" ref="O471:T471">O477+O483+O489</f>
        <v>7</v>
      </c>
      <c r="P471" s="230">
        <f t="shared" si="119"/>
        <v>0</v>
      </c>
      <c r="Q471" s="230">
        <f t="shared" si="119"/>
        <v>0.3</v>
      </c>
      <c r="R471" s="230">
        <f t="shared" si="119"/>
        <v>0</v>
      </c>
      <c r="S471" s="230">
        <f t="shared" si="119"/>
        <v>0.2</v>
      </c>
      <c r="T471" s="230">
        <f t="shared" si="119"/>
        <v>0.1</v>
      </c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</row>
    <row r="472" spans="1:48" s="131" customFormat="1" ht="12.75">
      <c r="A472" s="515"/>
      <c r="B472" s="633"/>
      <c r="C472" s="634"/>
      <c r="D472" s="214" t="s">
        <v>248</v>
      </c>
      <c r="E472" s="232">
        <f>E478+E484+E490</f>
        <v>48.2</v>
      </c>
      <c r="F472" s="232">
        <f aca="true" t="shared" si="120" ref="F472:K472">F478+F484+F490</f>
        <v>10</v>
      </c>
      <c r="G472" s="232">
        <f t="shared" si="120"/>
        <v>1</v>
      </c>
      <c r="H472" s="232">
        <f t="shared" si="120"/>
        <v>2.7</v>
      </c>
      <c r="I472" s="232">
        <f t="shared" si="120"/>
        <v>13.5</v>
      </c>
      <c r="J472" s="232">
        <f t="shared" si="120"/>
        <v>4</v>
      </c>
      <c r="K472" s="232">
        <f t="shared" si="120"/>
        <v>17</v>
      </c>
      <c r="L472" s="499"/>
      <c r="M472" s="472"/>
      <c r="N472" s="232">
        <f>N478+N484+N490</f>
        <v>0</v>
      </c>
      <c r="O472" s="233">
        <f aca="true" t="shared" si="121" ref="O472:T472">O478+O484+O490</f>
        <v>7</v>
      </c>
      <c r="P472" s="232">
        <f t="shared" si="121"/>
        <v>2</v>
      </c>
      <c r="Q472" s="232">
        <f t="shared" si="121"/>
        <v>0.3</v>
      </c>
      <c r="R472" s="232">
        <f t="shared" si="121"/>
        <v>0</v>
      </c>
      <c r="S472" s="232">
        <f t="shared" si="121"/>
        <v>0.2</v>
      </c>
      <c r="T472" s="232">
        <f t="shared" si="121"/>
        <v>0.1</v>
      </c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</row>
    <row r="473" spans="1:48" s="131" customFormat="1" ht="12.75">
      <c r="A473" s="515"/>
      <c r="B473" s="633"/>
      <c r="C473" s="634"/>
      <c r="D473" s="212" t="s">
        <v>250</v>
      </c>
      <c r="E473" s="102">
        <f>E472/E471*100</f>
        <v>65.31165311653118</v>
      </c>
      <c r="F473" s="102">
        <f aca="true" t="shared" si="122" ref="F473:K473">F472/F471*100</f>
        <v>100</v>
      </c>
      <c r="G473" s="102">
        <f t="shared" si="122"/>
        <v>15.625</v>
      </c>
      <c r="H473" s="102">
        <f t="shared" si="122"/>
        <v>16.463414634146346</v>
      </c>
      <c r="I473" s="102">
        <f t="shared" si="122"/>
        <v>67.5</v>
      </c>
      <c r="J473" s="102">
        <f t="shared" si="122"/>
        <v>100</v>
      </c>
      <c r="K473" s="102">
        <f t="shared" si="122"/>
        <v>100</v>
      </c>
      <c r="L473" s="499"/>
      <c r="M473" s="472"/>
      <c r="N473" s="102">
        <v>0</v>
      </c>
      <c r="O473" s="102">
        <f aca="true" t="shared" si="123" ref="O473:T473">O472/O471*100</f>
        <v>100</v>
      </c>
      <c r="P473" s="102" t="e">
        <f t="shared" si="123"/>
        <v>#DIV/0!</v>
      </c>
      <c r="Q473" s="102">
        <f t="shared" si="123"/>
        <v>100</v>
      </c>
      <c r="R473" s="102">
        <v>0</v>
      </c>
      <c r="S473" s="102">
        <f t="shared" si="123"/>
        <v>100</v>
      </c>
      <c r="T473" s="102">
        <f t="shared" si="123"/>
        <v>100</v>
      </c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</row>
    <row r="474" spans="1:48" s="131" customFormat="1" ht="12.75">
      <c r="A474" s="515"/>
      <c r="B474" s="633"/>
      <c r="C474" s="634"/>
      <c r="D474" s="368" t="s">
        <v>249</v>
      </c>
      <c r="E474" s="352">
        <f>E472/E470*100</f>
        <v>8.597930788440959</v>
      </c>
      <c r="F474" s="352">
        <f aca="true" t="shared" si="124" ref="F474:K474">F472/F470*100</f>
        <v>39.0625</v>
      </c>
      <c r="G474" s="352">
        <f t="shared" si="124"/>
        <v>1.1778563015312131</v>
      </c>
      <c r="H474" s="352">
        <f t="shared" si="124"/>
        <v>1.2587412587412588</v>
      </c>
      <c r="I474" s="352">
        <f t="shared" si="124"/>
        <v>7.6400679117147705</v>
      </c>
      <c r="J474" s="352">
        <f t="shared" si="124"/>
        <v>16.666666666666664</v>
      </c>
      <c r="K474" s="352">
        <f t="shared" si="124"/>
        <v>48.71060171919771</v>
      </c>
      <c r="L474" s="499"/>
      <c r="M474" s="472"/>
      <c r="N474" s="352">
        <v>0</v>
      </c>
      <c r="O474" s="352">
        <f aca="true" t="shared" si="125" ref="O474:T474">O472/O470*100</f>
        <v>28.000000000000004</v>
      </c>
      <c r="P474" s="352" t="e">
        <f t="shared" si="125"/>
        <v>#DIV/0!</v>
      </c>
      <c r="Q474" s="352">
        <f t="shared" si="125"/>
        <v>7.6923076923076925</v>
      </c>
      <c r="R474" s="352">
        <v>0</v>
      </c>
      <c r="S474" s="352">
        <f t="shared" si="125"/>
        <v>8</v>
      </c>
      <c r="T474" s="352">
        <f t="shared" si="125"/>
        <v>7.142857142857144</v>
      </c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</row>
    <row r="475" spans="1:48" s="131" customFormat="1" ht="13.5" thickBot="1">
      <c r="A475" s="516"/>
      <c r="B475" s="635"/>
      <c r="C475" s="636"/>
      <c r="D475" s="369"/>
      <c r="E475" s="353"/>
      <c r="F475" s="353"/>
      <c r="G475" s="353"/>
      <c r="H475" s="353"/>
      <c r="I475" s="353"/>
      <c r="J475" s="353"/>
      <c r="K475" s="353"/>
      <c r="L475" s="500"/>
      <c r="M475" s="473"/>
      <c r="N475" s="353"/>
      <c r="O475" s="353"/>
      <c r="P475" s="353"/>
      <c r="Q475" s="353"/>
      <c r="R475" s="353"/>
      <c r="S475" s="353"/>
      <c r="T475" s="353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</row>
    <row r="476" spans="1:48" ht="16.5" customHeight="1">
      <c r="A476" s="489">
        <v>36</v>
      </c>
      <c r="B476" s="494" t="s">
        <v>130</v>
      </c>
      <c r="C476" s="492"/>
      <c r="D476" s="76" t="s">
        <v>20</v>
      </c>
      <c r="E476" s="53">
        <v>491.2</v>
      </c>
      <c r="F476" s="53">
        <v>0</v>
      </c>
      <c r="G476" s="53">
        <v>81.9</v>
      </c>
      <c r="H476" s="53">
        <v>208.6</v>
      </c>
      <c r="I476" s="53">
        <v>176.7</v>
      </c>
      <c r="J476" s="53">
        <v>24</v>
      </c>
      <c r="K476" s="53">
        <v>0</v>
      </c>
      <c r="L476" s="409" t="s">
        <v>71</v>
      </c>
      <c r="M476" s="474"/>
      <c r="N476" s="77">
        <v>0</v>
      </c>
      <c r="O476" s="54">
        <v>10</v>
      </c>
      <c r="P476" s="54"/>
      <c r="Q476" s="53">
        <v>1.5</v>
      </c>
      <c r="R476" s="53">
        <v>0</v>
      </c>
      <c r="S476" s="53">
        <v>0.9</v>
      </c>
      <c r="T476" s="53">
        <v>0.6</v>
      </c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</row>
    <row r="477" spans="1:48" s="50" customFormat="1" ht="15">
      <c r="A477" s="489"/>
      <c r="B477" s="494"/>
      <c r="C477" s="492"/>
      <c r="D477" s="163" t="s">
        <v>247</v>
      </c>
      <c r="E477" s="169">
        <v>43.1</v>
      </c>
      <c r="F477" s="173">
        <v>0</v>
      </c>
      <c r="G477" s="173">
        <v>5.4</v>
      </c>
      <c r="H477" s="173">
        <v>13.7</v>
      </c>
      <c r="I477" s="173">
        <v>20</v>
      </c>
      <c r="J477" s="173">
        <v>4</v>
      </c>
      <c r="K477" s="173">
        <v>0</v>
      </c>
      <c r="L477" s="410"/>
      <c r="M477" s="475"/>
      <c r="N477" s="170">
        <v>0</v>
      </c>
      <c r="O477" s="165">
        <v>0</v>
      </c>
      <c r="P477" s="168">
        <v>0</v>
      </c>
      <c r="Q477" s="170">
        <v>0</v>
      </c>
      <c r="R477" s="170">
        <v>0</v>
      </c>
      <c r="S477" s="170">
        <v>0</v>
      </c>
      <c r="T477" s="170">
        <v>0</v>
      </c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</row>
    <row r="478" spans="1:48" s="50" customFormat="1" ht="15">
      <c r="A478" s="489"/>
      <c r="B478" s="494"/>
      <c r="C478" s="492"/>
      <c r="D478" s="331" t="s">
        <v>246</v>
      </c>
      <c r="E478" s="285">
        <v>16.5</v>
      </c>
      <c r="F478" s="285">
        <v>0</v>
      </c>
      <c r="G478" s="285">
        <v>0</v>
      </c>
      <c r="H478" s="285">
        <v>0</v>
      </c>
      <c r="I478" s="285">
        <v>12.5</v>
      </c>
      <c r="J478" s="285">
        <v>4</v>
      </c>
      <c r="K478" s="285">
        <v>0</v>
      </c>
      <c r="L478" s="410"/>
      <c r="M478" s="475"/>
      <c r="N478" s="301">
        <v>0</v>
      </c>
      <c r="O478" s="295">
        <v>0</v>
      </c>
      <c r="P478" s="301">
        <v>2</v>
      </c>
      <c r="Q478" s="301">
        <v>0</v>
      </c>
      <c r="R478" s="301">
        <v>0</v>
      </c>
      <c r="S478" s="301">
        <v>0</v>
      </c>
      <c r="T478" s="301">
        <v>0</v>
      </c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</row>
    <row r="479" spans="1:48" s="50" customFormat="1" ht="2.25" customHeight="1" thickBot="1">
      <c r="A479" s="489"/>
      <c r="B479" s="494"/>
      <c r="C479" s="492"/>
      <c r="D479" s="332"/>
      <c r="E479" s="286"/>
      <c r="F479" s="286"/>
      <c r="G479" s="286"/>
      <c r="H479" s="286"/>
      <c r="I479" s="286"/>
      <c r="J479" s="286"/>
      <c r="K479" s="286"/>
      <c r="L479" s="410"/>
      <c r="M479" s="475"/>
      <c r="N479" s="329"/>
      <c r="O479" s="296"/>
      <c r="P479" s="329"/>
      <c r="Q479" s="329"/>
      <c r="R479" s="329"/>
      <c r="S479" s="329"/>
      <c r="T479" s="32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</row>
    <row r="480" spans="1:48" s="50" customFormat="1" ht="15.75" hidden="1" thickBot="1">
      <c r="A480" s="489"/>
      <c r="B480" s="494"/>
      <c r="C480" s="492"/>
      <c r="D480" s="332"/>
      <c r="E480" s="286"/>
      <c r="F480" s="286"/>
      <c r="G480" s="286"/>
      <c r="H480" s="286"/>
      <c r="I480" s="286"/>
      <c r="J480" s="286"/>
      <c r="K480" s="286"/>
      <c r="L480" s="410"/>
      <c r="M480" s="475"/>
      <c r="N480" s="329"/>
      <c r="O480" s="296"/>
      <c r="P480" s="329"/>
      <c r="Q480" s="329"/>
      <c r="R480" s="329"/>
      <c r="S480" s="329"/>
      <c r="T480" s="32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</row>
    <row r="481" spans="1:48" s="50" customFormat="1" ht="15.75" hidden="1" thickBot="1">
      <c r="A481" s="489"/>
      <c r="B481" s="494"/>
      <c r="C481" s="492"/>
      <c r="D481" s="333"/>
      <c r="E481" s="287"/>
      <c r="F481" s="287"/>
      <c r="G481" s="287"/>
      <c r="H481" s="287"/>
      <c r="I481" s="287"/>
      <c r="J481" s="287"/>
      <c r="K481" s="287"/>
      <c r="L481" s="411"/>
      <c r="M481" s="479"/>
      <c r="N481" s="302"/>
      <c r="O481" s="297"/>
      <c r="P481" s="302"/>
      <c r="Q481" s="302"/>
      <c r="R481" s="302"/>
      <c r="S481" s="302"/>
      <c r="T481" s="302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</row>
    <row r="482" spans="1:48" s="50" customFormat="1" ht="15">
      <c r="A482" s="489">
        <v>37</v>
      </c>
      <c r="B482" s="493" t="s">
        <v>145</v>
      </c>
      <c r="C482" s="492" t="s">
        <v>147</v>
      </c>
      <c r="D482" s="76" t="s">
        <v>20</v>
      </c>
      <c r="E482" s="53">
        <v>30.1</v>
      </c>
      <c r="F482" s="53">
        <v>25.6</v>
      </c>
      <c r="G482" s="53">
        <v>3</v>
      </c>
      <c r="H482" s="53">
        <v>1.5</v>
      </c>
      <c r="I482" s="53">
        <v>0</v>
      </c>
      <c r="J482" s="53">
        <v>0</v>
      </c>
      <c r="K482" s="53">
        <v>0</v>
      </c>
      <c r="L482" s="409" t="s">
        <v>170</v>
      </c>
      <c r="M482" s="474"/>
      <c r="N482" s="53">
        <v>0</v>
      </c>
      <c r="O482" s="54">
        <v>15</v>
      </c>
      <c r="P482" s="54"/>
      <c r="Q482" s="53">
        <v>2.4</v>
      </c>
      <c r="R482" s="53">
        <v>0</v>
      </c>
      <c r="S482" s="53">
        <v>1.6</v>
      </c>
      <c r="T482" s="53">
        <v>0.8</v>
      </c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</row>
    <row r="483" spans="1:48" s="94" customFormat="1" ht="81.75" customHeight="1">
      <c r="A483" s="489"/>
      <c r="B483" s="493"/>
      <c r="C483" s="492"/>
      <c r="D483" s="163" t="s">
        <v>247</v>
      </c>
      <c r="E483" s="169">
        <v>11.5</v>
      </c>
      <c r="F483" s="173">
        <v>10</v>
      </c>
      <c r="G483" s="173">
        <v>1</v>
      </c>
      <c r="H483" s="173">
        <v>0.5</v>
      </c>
      <c r="I483" s="173">
        <v>0</v>
      </c>
      <c r="J483" s="173">
        <v>0</v>
      </c>
      <c r="K483" s="173">
        <v>0</v>
      </c>
      <c r="L483" s="410"/>
      <c r="M483" s="475"/>
      <c r="N483" s="55"/>
      <c r="O483" s="166">
        <v>7</v>
      </c>
      <c r="P483" s="166"/>
      <c r="Q483" s="169">
        <v>0.3</v>
      </c>
      <c r="R483" s="191">
        <v>0</v>
      </c>
      <c r="S483" s="191">
        <v>0.2</v>
      </c>
      <c r="T483" s="191">
        <v>0.1</v>
      </c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</row>
    <row r="484" spans="1:48" ht="15">
      <c r="A484" s="489"/>
      <c r="B484" s="493"/>
      <c r="C484" s="492"/>
      <c r="D484" s="331" t="s">
        <v>246</v>
      </c>
      <c r="E484" s="285">
        <v>11.5</v>
      </c>
      <c r="F484" s="285">
        <v>10</v>
      </c>
      <c r="G484" s="285">
        <v>1</v>
      </c>
      <c r="H484" s="285">
        <v>0.5</v>
      </c>
      <c r="I484" s="285">
        <v>0</v>
      </c>
      <c r="J484" s="285">
        <v>0</v>
      </c>
      <c r="K484" s="285">
        <v>0</v>
      </c>
      <c r="L484" s="410"/>
      <c r="M484" s="475"/>
      <c r="N484" s="303"/>
      <c r="O484" s="295">
        <v>7</v>
      </c>
      <c r="P484" s="301"/>
      <c r="Q484" s="285">
        <v>0.3</v>
      </c>
      <c r="R484" s="301">
        <v>0</v>
      </c>
      <c r="S484" s="301">
        <v>0.2</v>
      </c>
      <c r="T484" s="301">
        <v>0.1</v>
      </c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</row>
    <row r="485" spans="1:48" ht="34.5" customHeight="1">
      <c r="A485" s="489"/>
      <c r="B485" s="493"/>
      <c r="C485" s="492"/>
      <c r="D485" s="332"/>
      <c r="E485" s="286"/>
      <c r="F485" s="286"/>
      <c r="G485" s="286"/>
      <c r="H485" s="286"/>
      <c r="I485" s="286"/>
      <c r="J485" s="286"/>
      <c r="K485" s="286"/>
      <c r="L485" s="410"/>
      <c r="M485" s="475"/>
      <c r="N485" s="330"/>
      <c r="O485" s="296"/>
      <c r="P485" s="329"/>
      <c r="Q485" s="286"/>
      <c r="R485" s="329"/>
      <c r="S485" s="329"/>
      <c r="T485" s="329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</row>
    <row r="486" spans="1:48" ht="3.75" customHeight="1" hidden="1">
      <c r="A486" s="489"/>
      <c r="B486" s="493"/>
      <c r="C486" s="492"/>
      <c r="D486" s="332"/>
      <c r="E486" s="286"/>
      <c r="F486" s="286"/>
      <c r="G486" s="286"/>
      <c r="H486" s="286"/>
      <c r="I486" s="286"/>
      <c r="J486" s="286"/>
      <c r="K486" s="286"/>
      <c r="L486" s="410"/>
      <c r="M486" s="475"/>
      <c r="N486" s="330"/>
      <c r="O486" s="296"/>
      <c r="P486" s="329"/>
      <c r="Q486" s="286"/>
      <c r="R486" s="329"/>
      <c r="S486" s="329"/>
      <c r="T486" s="329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</row>
    <row r="487" spans="1:48" ht="15" hidden="1">
      <c r="A487" s="489"/>
      <c r="B487" s="493"/>
      <c r="C487" s="492"/>
      <c r="D487" s="333"/>
      <c r="E487" s="287"/>
      <c r="F487" s="287"/>
      <c r="G487" s="287"/>
      <c r="H487" s="287"/>
      <c r="I487" s="287"/>
      <c r="J487" s="287"/>
      <c r="K487" s="287"/>
      <c r="L487" s="411"/>
      <c r="M487" s="475"/>
      <c r="N487" s="304"/>
      <c r="O487" s="297"/>
      <c r="P487" s="302"/>
      <c r="Q487" s="287"/>
      <c r="R487" s="302"/>
      <c r="S487" s="302"/>
      <c r="T487" s="302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</row>
    <row r="488" spans="1:48" ht="58.5" customHeight="1">
      <c r="A488" s="489">
        <v>38</v>
      </c>
      <c r="B488" s="495" t="s">
        <v>83</v>
      </c>
      <c r="C488" s="490" t="s">
        <v>152</v>
      </c>
      <c r="D488" s="76" t="s">
        <v>20</v>
      </c>
      <c r="E488" s="53">
        <v>39.3</v>
      </c>
      <c r="F488" s="53">
        <v>0</v>
      </c>
      <c r="G488" s="53">
        <v>0</v>
      </c>
      <c r="H488" s="53">
        <v>4.4</v>
      </c>
      <c r="I488" s="53">
        <v>0</v>
      </c>
      <c r="J488" s="53">
        <v>0</v>
      </c>
      <c r="K488" s="53">
        <v>34.9</v>
      </c>
      <c r="L488" s="374"/>
      <c r="M488" s="373" t="s">
        <v>258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</row>
    <row r="489" spans="1:48" ht="15">
      <c r="A489" s="489"/>
      <c r="B489" s="496"/>
      <c r="C489" s="491"/>
      <c r="D489" s="163" t="s">
        <v>247</v>
      </c>
      <c r="E489" s="169">
        <v>19.2</v>
      </c>
      <c r="F489" s="169">
        <v>0</v>
      </c>
      <c r="G489" s="169">
        <v>0</v>
      </c>
      <c r="H489" s="169">
        <v>2.2</v>
      </c>
      <c r="I489" s="169">
        <v>0</v>
      </c>
      <c r="J489" s="169">
        <v>0</v>
      </c>
      <c r="K489" s="169">
        <v>17</v>
      </c>
      <c r="L489" s="375"/>
      <c r="M489" s="334"/>
      <c r="N489" s="74"/>
      <c r="O489" s="74"/>
      <c r="P489" s="370"/>
      <c r="Q489" s="74"/>
      <c r="R489" s="74"/>
      <c r="S489" s="74"/>
      <c r="T489" s="74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</row>
    <row r="490" spans="1:48" ht="15">
      <c r="A490" s="489"/>
      <c r="B490" s="496"/>
      <c r="C490" s="491"/>
      <c r="D490" s="331" t="s">
        <v>246</v>
      </c>
      <c r="E490" s="285">
        <v>20.2</v>
      </c>
      <c r="F490" s="285">
        <v>0</v>
      </c>
      <c r="G490" s="285">
        <v>0</v>
      </c>
      <c r="H490" s="285">
        <v>2.2</v>
      </c>
      <c r="I490" s="285">
        <v>1</v>
      </c>
      <c r="J490" s="285">
        <v>0</v>
      </c>
      <c r="K490" s="285">
        <v>17</v>
      </c>
      <c r="L490" s="375"/>
      <c r="M490" s="334"/>
      <c r="N490" s="370"/>
      <c r="O490" s="370"/>
      <c r="P490" s="371"/>
      <c r="Q490" s="370"/>
      <c r="R490" s="370"/>
      <c r="S490" s="370"/>
      <c r="T490" s="370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</row>
    <row r="491" spans="1:48" ht="15">
      <c r="A491" s="489"/>
      <c r="B491" s="496"/>
      <c r="C491" s="491"/>
      <c r="D491" s="332"/>
      <c r="E491" s="286"/>
      <c r="F491" s="286"/>
      <c r="G491" s="286"/>
      <c r="H491" s="286"/>
      <c r="I491" s="286"/>
      <c r="J491" s="286"/>
      <c r="K491" s="286"/>
      <c r="L491" s="375"/>
      <c r="M491" s="334"/>
      <c r="N491" s="371"/>
      <c r="O491" s="371"/>
      <c r="P491" s="371"/>
      <c r="Q491" s="371"/>
      <c r="R491" s="371"/>
      <c r="S491" s="371"/>
      <c r="T491" s="371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</row>
    <row r="492" spans="1:48" ht="15">
      <c r="A492" s="489"/>
      <c r="B492" s="496"/>
      <c r="C492" s="491"/>
      <c r="D492" s="332"/>
      <c r="E492" s="286"/>
      <c r="F492" s="286"/>
      <c r="G492" s="286"/>
      <c r="H492" s="286"/>
      <c r="I492" s="286"/>
      <c r="J492" s="286"/>
      <c r="K492" s="286"/>
      <c r="L492" s="375"/>
      <c r="M492" s="334"/>
      <c r="N492" s="371"/>
      <c r="O492" s="371"/>
      <c r="P492" s="371"/>
      <c r="Q492" s="371"/>
      <c r="R492" s="371"/>
      <c r="S492" s="371"/>
      <c r="T492" s="371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</row>
    <row r="493" spans="1:48" ht="15">
      <c r="A493" s="489"/>
      <c r="B493" s="497"/>
      <c r="C493" s="491"/>
      <c r="D493" s="333"/>
      <c r="E493" s="287"/>
      <c r="F493" s="287"/>
      <c r="G493" s="287"/>
      <c r="H493" s="287"/>
      <c r="I493" s="287"/>
      <c r="J493" s="287"/>
      <c r="K493" s="287"/>
      <c r="L493" s="376"/>
      <c r="M493" s="334"/>
      <c r="N493" s="372"/>
      <c r="O493" s="372"/>
      <c r="P493" s="372"/>
      <c r="Q493" s="372"/>
      <c r="R493" s="372"/>
      <c r="S493" s="372"/>
      <c r="T493" s="372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</row>
    <row r="494" spans="1:48" ht="15">
      <c r="A494" s="480" t="s">
        <v>219</v>
      </c>
      <c r="B494" s="481"/>
      <c r="C494" s="481"/>
      <c r="D494" s="481"/>
      <c r="E494" s="481"/>
      <c r="F494" s="481"/>
      <c r="G494" s="481"/>
      <c r="H494" s="481"/>
      <c r="I494" s="481"/>
      <c r="J494" s="481"/>
      <c r="K494" s="481"/>
      <c r="L494" s="481"/>
      <c r="M494" s="481"/>
      <c r="N494" s="481"/>
      <c r="O494" s="481"/>
      <c r="P494" s="481"/>
      <c r="Q494" s="481"/>
      <c r="R494" s="481"/>
      <c r="S494" s="481"/>
      <c r="T494" s="482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</row>
    <row r="495" spans="1:48" ht="15">
      <c r="A495" s="649"/>
      <c r="B495" s="625" t="s">
        <v>23</v>
      </c>
      <c r="C495" s="625"/>
      <c r="D495" s="212" t="s">
        <v>20</v>
      </c>
      <c r="E495" s="102">
        <f>E501</f>
        <v>31</v>
      </c>
      <c r="F495" s="102">
        <f aca="true" t="shared" si="126" ref="F495:K495">F501</f>
        <v>0</v>
      </c>
      <c r="G495" s="102">
        <f t="shared" si="126"/>
        <v>0</v>
      </c>
      <c r="H495" s="102">
        <f t="shared" si="126"/>
        <v>31</v>
      </c>
      <c r="I495" s="102">
        <f t="shared" si="126"/>
        <v>0</v>
      </c>
      <c r="J495" s="102">
        <f t="shared" si="126"/>
        <v>0</v>
      </c>
      <c r="K495" s="102">
        <f t="shared" si="126"/>
        <v>0</v>
      </c>
      <c r="L495" s="356"/>
      <c r="M495" s="356"/>
      <c r="N495" s="102">
        <f>N501</f>
        <v>3.1</v>
      </c>
      <c r="O495" s="103">
        <f aca="true" t="shared" si="127" ref="O495:T495">O501</f>
        <v>15</v>
      </c>
      <c r="P495" s="102">
        <f t="shared" si="127"/>
        <v>0</v>
      </c>
      <c r="Q495" s="102">
        <f t="shared" si="127"/>
        <v>0.4</v>
      </c>
      <c r="R495" s="102">
        <f t="shared" si="127"/>
        <v>0</v>
      </c>
      <c r="S495" s="102">
        <f t="shared" si="127"/>
        <v>0.2</v>
      </c>
      <c r="T495" s="102">
        <f t="shared" si="127"/>
        <v>0.1</v>
      </c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</row>
    <row r="496" spans="1:48" ht="15">
      <c r="A496" s="649"/>
      <c r="B496" s="625"/>
      <c r="C496" s="625"/>
      <c r="D496" s="213" t="s">
        <v>247</v>
      </c>
      <c r="E496" s="230">
        <f>E502</f>
        <v>11.8</v>
      </c>
      <c r="F496" s="230">
        <f aca="true" t="shared" si="128" ref="F496:K496">F502</f>
        <v>0</v>
      </c>
      <c r="G496" s="230">
        <f t="shared" si="128"/>
        <v>0</v>
      </c>
      <c r="H496" s="230">
        <f t="shared" si="128"/>
        <v>11.8</v>
      </c>
      <c r="I496" s="230">
        <f t="shared" si="128"/>
        <v>0</v>
      </c>
      <c r="J496" s="230">
        <f t="shared" si="128"/>
        <v>0</v>
      </c>
      <c r="K496" s="230">
        <f t="shared" si="128"/>
        <v>0</v>
      </c>
      <c r="L496" s="356"/>
      <c r="M496" s="356"/>
      <c r="N496" s="230">
        <f>N502</f>
        <v>1.2</v>
      </c>
      <c r="O496" s="231">
        <f aca="true" t="shared" si="129" ref="O496:T496">O502</f>
        <v>7</v>
      </c>
      <c r="P496" s="230">
        <f t="shared" si="129"/>
        <v>0</v>
      </c>
      <c r="Q496" s="230">
        <f t="shared" si="129"/>
        <v>0.1</v>
      </c>
      <c r="R496" s="230">
        <f t="shared" si="129"/>
        <v>0</v>
      </c>
      <c r="S496" s="230">
        <f t="shared" si="129"/>
        <v>0.1</v>
      </c>
      <c r="T496" s="230">
        <f t="shared" si="129"/>
        <v>0</v>
      </c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</row>
    <row r="497" spans="1:48" ht="15">
      <c r="A497" s="649"/>
      <c r="B497" s="625"/>
      <c r="C497" s="625"/>
      <c r="D497" s="214" t="s">
        <v>248</v>
      </c>
      <c r="E497" s="232">
        <f>E503</f>
        <v>0</v>
      </c>
      <c r="F497" s="232">
        <f aca="true" t="shared" si="130" ref="F497:K497">F503</f>
        <v>0</v>
      </c>
      <c r="G497" s="232">
        <f t="shared" si="130"/>
        <v>0</v>
      </c>
      <c r="H497" s="232">
        <f t="shared" si="130"/>
        <v>0</v>
      </c>
      <c r="I497" s="232">
        <f t="shared" si="130"/>
        <v>0</v>
      </c>
      <c r="J497" s="232">
        <f t="shared" si="130"/>
        <v>0</v>
      </c>
      <c r="K497" s="232">
        <f t="shared" si="130"/>
        <v>0</v>
      </c>
      <c r="L497" s="356"/>
      <c r="M497" s="356"/>
      <c r="N497" s="232">
        <f>N503</f>
        <v>0</v>
      </c>
      <c r="O497" s="233">
        <f aca="true" t="shared" si="131" ref="O497:T497">O503</f>
        <v>0</v>
      </c>
      <c r="P497" s="232">
        <f t="shared" si="131"/>
        <v>0</v>
      </c>
      <c r="Q497" s="232">
        <f t="shared" si="131"/>
        <v>0</v>
      </c>
      <c r="R497" s="232">
        <f t="shared" si="131"/>
        <v>0</v>
      </c>
      <c r="S497" s="232">
        <f t="shared" si="131"/>
        <v>0</v>
      </c>
      <c r="T497" s="232">
        <f t="shared" si="131"/>
        <v>0</v>
      </c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</row>
    <row r="498" spans="1:48" ht="15">
      <c r="A498" s="649"/>
      <c r="B498" s="625"/>
      <c r="C498" s="625"/>
      <c r="D498" s="212" t="s">
        <v>250</v>
      </c>
      <c r="E498" s="102">
        <f>E497/E496*100</f>
        <v>0</v>
      </c>
      <c r="F498" s="102">
        <v>0</v>
      </c>
      <c r="G498" s="102">
        <v>0</v>
      </c>
      <c r="H498" s="102">
        <f>H497/H496*100</f>
        <v>0</v>
      </c>
      <c r="I498" s="102">
        <v>0</v>
      </c>
      <c r="J498" s="102">
        <v>0</v>
      </c>
      <c r="K498" s="102">
        <v>0</v>
      </c>
      <c r="L498" s="356"/>
      <c r="M498" s="356"/>
      <c r="N498" s="102">
        <f>N497/N496*100</f>
        <v>0</v>
      </c>
      <c r="O498" s="103">
        <f>O497/O496*100</f>
        <v>0</v>
      </c>
      <c r="P498" s="102" t="e">
        <f>P497/P496*100</f>
        <v>#DIV/0!</v>
      </c>
      <c r="Q498" s="102">
        <f>Q497/Q496*100</f>
        <v>0</v>
      </c>
      <c r="R498" s="102">
        <v>0</v>
      </c>
      <c r="S498" s="102">
        <f>S497/S496*100</f>
        <v>0</v>
      </c>
      <c r="T498" s="102">
        <v>0</v>
      </c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</row>
    <row r="499" spans="1:48" ht="15">
      <c r="A499" s="649"/>
      <c r="B499" s="625"/>
      <c r="C499" s="625"/>
      <c r="D499" s="368" t="s">
        <v>249</v>
      </c>
      <c r="E499" s="352">
        <f>E497/E495*100</f>
        <v>0</v>
      </c>
      <c r="F499" s="352">
        <v>0</v>
      </c>
      <c r="G499" s="352">
        <v>0</v>
      </c>
      <c r="H499" s="352">
        <f>H497/H495*100</f>
        <v>0</v>
      </c>
      <c r="I499" s="352">
        <v>0</v>
      </c>
      <c r="J499" s="352">
        <v>0</v>
      </c>
      <c r="K499" s="352">
        <v>0</v>
      </c>
      <c r="L499" s="356"/>
      <c r="M499" s="356"/>
      <c r="N499" s="352">
        <f>N497/N495*100</f>
        <v>0</v>
      </c>
      <c r="O499" s="354">
        <f aca="true" t="shared" si="132" ref="O499:T499">O497/O495*100</f>
        <v>0</v>
      </c>
      <c r="P499" s="352" t="e">
        <f t="shared" si="132"/>
        <v>#DIV/0!</v>
      </c>
      <c r="Q499" s="352">
        <f t="shared" si="132"/>
        <v>0</v>
      </c>
      <c r="R499" s="352">
        <v>0</v>
      </c>
      <c r="S499" s="352">
        <f t="shared" si="132"/>
        <v>0</v>
      </c>
      <c r="T499" s="352">
        <f t="shared" si="132"/>
        <v>0</v>
      </c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</row>
    <row r="500" spans="1:48" ht="0.75" customHeight="1">
      <c r="A500" s="514"/>
      <c r="B500" s="626"/>
      <c r="C500" s="626"/>
      <c r="D500" s="369"/>
      <c r="E500" s="353"/>
      <c r="F500" s="353"/>
      <c r="G500" s="353"/>
      <c r="H500" s="353"/>
      <c r="I500" s="353"/>
      <c r="J500" s="353"/>
      <c r="K500" s="353"/>
      <c r="L500" s="356"/>
      <c r="M500" s="471"/>
      <c r="N500" s="353"/>
      <c r="O500" s="355"/>
      <c r="P500" s="353"/>
      <c r="Q500" s="353"/>
      <c r="R500" s="353"/>
      <c r="S500" s="353"/>
      <c r="T500" s="353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</row>
    <row r="501" spans="1:48" ht="15" customHeight="1">
      <c r="A501" s="489">
        <v>39</v>
      </c>
      <c r="B501" s="624" t="s">
        <v>168</v>
      </c>
      <c r="C501" s="630" t="s">
        <v>72</v>
      </c>
      <c r="D501" s="23" t="s">
        <v>22</v>
      </c>
      <c r="E501" s="53">
        <v>31</v>
      </c>
      <c r="F501" s="53">
        <v>0</v>
      </c>
      <c r="G501" s="53">
        <v>0</v>
      </c>
      <c r="H501" s="53">
        <v>31</v>
      </c>
      <c r="I501" s="53">
        <v>0</v>
      </c>
      <c r="J501" s="53">
        <v>0</v>
      </c>
      <c r="K501" s="53">
        <v>0</v>
      </c>
      <c r="L501" s="365" t="s">
        <v>146</v>
      </c>
      <c r="M501" s="363" t="s">
        <v>169</v>
      </c>
      <c r="N501" s="77">
        <v>3.1</v>
      </c>
      <c r="O501" s="54">
        <v>15</v>
      </c>
      <c r="P501" s="66"/>
      <c r="Q501" s="53">
        <v>0.4</v>
      </c>
      <c r="R501" s="53">
        <v>0</v>
      </c>
      <c r="S501" s="53">
        <v>0.2</v>
      </c>
      <c r="T501" s="53">
        <v>0.1</v>
      </c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</row>
    <row r="502" spans="1:48" s="50" customFormat="1" ht="15" customHeight="1">
      <c r="A502" s="489"/>
      <c r="B502" s="624"/>
      <c r="C502" s="630"/>
      <c r="D502" s="163" t="s">
        <v>247</v>
      </c>
      <c r="E502" s="169">
        <v>11.8</v>
      </c>
      <c r="F502" s="170">
        <v>0</v>
      </c>
      <c r="G502" s="170">
        <v>0</v>
      </c>
      <c r="H502" s="170">
        <v>11.8</v>
      </c>
      <c r="I502" s="170">
        <v>0</v>
      </c>
      <c r="J502" s="170">
        <v>0</v>
      </c>
      <c r="K502" s="170">
        <v>0</v>
      </c>
      <c r="L502" s="366"/>
      <c r="M502" s="364"/>
      <c r="N502" s="168">
        <v>1.2</v>
      </c>
      <c r="O502" s="193">
        <v>7</v>
      </c>
      <c r="P502" s="193"/>
      <c r="Q502" s="221">
        <v>0.1</v>
      </c>
      <c r="R502" s="195">
        <v>0</v>
      </c>
      <c r="S502" s="195">
        <v>0.1</v>
      </c>
      <c r="T502" s="195">
        <v>0</v>
      </c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</row>
    <row r="503" spans="1:48" s="50" customFormat="1" ht="15" customHeight="1">
      <c r="A503" s="489"/>
      <c r="B503" s="624"/>
      <c r="C503" s="630"/>
      <c r="D503" s="331" t="s">
        <v>246</v>
      </c>
      <c r="E503" s="285">
        <v>0</v>
      </c>
      <c r="F503" s="285">
        <v>0</v>
      </c>
      <c r="G503" s="285">
        <v>0</v>
      </c>
      <c r="H503" s="285">
        <v>0</v>
      </c>
      <c r="I503" s="285">
        <v>0</v>
      </c>
      <c r="J503" s="285">
        <v>0</v>
      </c>
      <c r="K503" s="285">
        <v>0</v>
      </c>
      <c r="L503" s="366"/>
      <c r="M503" s="364"/>
      <c r="N503" s="357">
        <v>0</v>
      </c>
      <c r="O503" s="360">
        <v>0</v>
      </c>
      <c r="P503" s="357"/>
      <c r="Q503" s="357">
        <v>0</v>
      </c>
      <c r="R503" s="357">
        <v>0</v>
      </c>
      <c r="S503" s="357">
        <v>0</v>
      </c>
      <c r="T503" s="357">
        <v>0</v>
      </c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</row>
    <row r="504" spans="1:48" s="50" customFormat="1" ht="15" customHeight="1">
      <c r="A504" s="489"/>
      <c r="B504" s="624"/>
      <c r="C504" s="630"/>
      <c r="D504" s="332"/>
      <c r="E504" s="286"/>
      <c r="F504" s="286"/>
      <c r="G504" s="286"/>
      <c r="H504" s="286"/>
      <c r="I504" s="286"/>
      <c r="J504" s="286"/>
      <c r="K504" s="286"/>
      <c r="L504" s="366"/>
      <c r="M504" s="364"/>
      <c r="N504" s="358"/>
      <c r="O504" s="361"/>
      <c r="P504" s="358"/>
      <c r="Q504" s="358"/>
      <c r="R504" s="358"/>
      <c r="S504" s="358"/>
      <c r="T504" s="358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</row>
    <row r="505" spans="1:48" s="50" customFormat="1" ht="15" customHeight="1">
      <c r="A505" s="489"/>
      <c r="B505" s="624"/>
      <c r="C505" s="630"/>
      <c r="D505" s="332"/>
      <c r="E505" s="286"/>
      <c r="F505" s="286"/>
      <c r="G505" s="286"/>
      <c r="H505" s="286"/>
      <c r="I505" s="286"/>
      <c r="J505" s="286"/>
      <c r="K505" s="286"/>
      <c r="L505" s="366"/>
      <c r="M505" s="364"/>
      <c r="N505" s="358"/>
      <c r="O505" s="361"/>
      <c r="P505" s="358"/>
      <c r="Q505" s="358"/>
      <c r="R505" s="358"/>
      <c r="S505" s="358"/>
      <c r="T505" s="358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</row>
    <row r="506" spans="1:48" s="50" customFormat="1" ht="5.25" customHeight="1">
      <c r="A506" s="489"/>
      <c r="B506" s="624"/>
      <c r="C506" s="630"/>
      <c r="D506" s="333"/>
      <c r="E506" s="287"/>
      <c r="F506" s="287"/>
      <c r="G506" s="287"/>
      <c r="H506" s="287"/>
      <c r="I506" s="287"/>
      <c r="J506" s="287"/>
      <c r="K506" s="287"/>
      <c r="L506" s="367"/>
      <c r="M506" s="364"/>
      <c r="N506" s="359"/>
      <c r="O506" s="362"/>
      <c r="P506" s="359"/>
      <c r="Q506" s="359"/>
      <c r="R506" s="359"/>
      <c r="S506" s="359"/>
      <c r="T506" s="35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</row>
    <row r="507" spans="1:48" s="50" customFormat="1" ht="15" customHeight="1">
      <c r="A507" s="656" t="s">
        <v>220</v>
      </c>
      <c r="B507" s="656"/>
      <c r="C507" s="656"/>
      <c r="D507" s="656"/>
      <c r="E507" s="656"/>
      <c r="F507" s="656"/>
      <c r="G507" s="656"/>
      <c r="H507" s="656"/>
      <c r="I507" s="656"/>
      <c r="J507" s="656"/>
      <c r="K507" s="656"/>
      <c r="L507" s="590"/>
      <c r="M507" s="656"/>
      <c r="N507" s="590"/>
      <c r="O507" s="590"/>
      <c r="P507" s="590"/>
      <c r="Q507" s="590"/>
      <c r="R507" s="590"/>
      <c r="S507" s="590"/>
      <c r="T507" s="590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</row>
    <row r="508" spans="1:48" s="67" customFormat="1" ht="15.75" customHeight="1">
      <c r="A508" s="542"/>
      <c r="B508" s="654" t="s">
        <v>21</v>
      </c>
      <c r="C508" s="654"/>
      <c r="D508" s="45" t="s">
        <v>20</v>
      </c>
      <c r="E508" s="46">
        <f>+E514</f>
        <v>4</v>
      </c>
      <c r="F508" s="46">
        <f aca="true" t="shared" si="133" ref="F508:K508">+F514</f>
        <v>0</v>
      </c>
      <c r="G508" s="46">
        <f t="shared" si="133"/>
        <v>1.5</v>
      </c>
      <c r="H508" s="46">
        <f t="shared" si="133"/>
        <v>2.5</v>
      </c>
      <c r="I508" s="46">
        <f t="shared" si="133"/>
        <v>0</v>
      </c>
      <c r="J508" s="46">
        <f t="shared" si="133"/>
        <v>0</v>
      </c>
      <c r="K508" s="46">
        <f t="shared" si="133"/>
        <v>0</v>
      </c>
      <c r="L508" s="344"/>
      <c r="M508" s="344"/>
      <c r="N508" s="46">
        <f>N514</f>
        <v>0</v>
      </c>
      <c r="O508" s="47">
        <f aca="true" t="shared" si="134" ref="O508:T508">O514</f>
        <v>13</v>
      </c>
      <c r="P508" s="98">
        <f t="shared" si="134"/>
        <v>0</v>
      </c>
      <c r="Q508" s="46">
        <f t="shared" si="134"/>
        <v>0.8</v>
      </c>
      <c r="R508" s="46">
        <f t="shared" si="134"/>
        <v>0</v>
      </c>
      <c r="S508" s="46">
        <f t="shared" si="134"/>
        <v>0.4</v>
      </c>
      <c r="T508" s="46">
        <f t="shared" si="134"/>
        <v>0.4</v>
      </c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</row>
    <row r="509" spans="1:48" ht="14.25" customHeight="1">
      <c r="A509" s="542"/>
      <c r="B509" s="654"/>
      <c r="C509" s="654"/>
      <c r="D509" s="175" t="s">
        <v>247</v>
      </c>
      <c r="E509" s="189">
        <f>E515</f>
        <v>1.5</v>
      </c>
      <c r="F509" s="189">
        <f aca="true" t="shared" si="135" ref="F509:K509">F515</f>
        <v>0</v>
      </c>
      <c r="G509" s="189">
        <f t="shared" si="135"/>
        <v>0</v>
      </c>
      <c r="H509" s="189">
        <f t="shared" si="135"/>
        <v>1.5</v>
      </c>
      <c r="I509" s="189">
        <f t="shared" si="135"/>
        <v>0</v>
      </c>
      <c r="J509" s="189">
        <f t="shared" si="135"/>
        <v>0</v>
      </c>
      <c r="K509" s="189">
        <f t="shared" si="135"/>
        <v>0</v>
      </c>
      <c r="L509" s="344"/>
      <c r="M509" s="344"/>
      <c r="N509" s="189">
        <f>N515</f>
        <v>0</v>
      </c>
      <c r="O509" s="228">
        <f aca="true" t="shared" si="136" ref="O509:T509">O515</f>
        <v>0</v>
      </c>
      <c r="P509" s="235">
        <f t="shared" si="136"/>
        <v>0</v>
      </c>
      <c r="Q509" s="189">
        <f t="shared" si="136"/>
        <v>0</v>
      </c>
      <c r="R509" s="189">
        <f t="shared" si="136"/>
        <v>0</v>
      </c>
      <c r="S509" s="189">
        <f t="shared" si="136"/>
        <v>0</v>
      </c>
      <c r="T509" s="189">
        <f t="shared" si="136"/>
        <v>0</v>
      </c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</row>
    <row r="510" spans="1:48" ht="15" customHeight="1">
      <c r="A510" s="542"/>
      <c r="B510" s="654"/>
      <c r="C510" s="654"/>
      <c r="D510" s="176" t="s">
        <v>248</v>
      </c>
      <c r="E510" s="190">
        <f>E516</f>
        <v>1.3</v>
      </c>
      <c r="F510" s="190">
        <f aca="true" t="shared" si="137" ref="F510:K510">F516</f>
        <v>0</v>
      </c>
      <c r="G510" s="190">
        <f t="shared" si="137"/>
        <v>0</v>
      </c>
      <c r="H510" s="190">
        <f t="shared" si="137"/>
        <v>1.3</v>
      </c>
      <c r="I510" s="190">
        <f t="shared" si="137"/>
        <v>0</v>
      </c>
      <c r="J510" s="190">
        <f t="shared" si="137"/>
        <v>0</v>
      </c>
      <c r="K510" s="190">
        <f t="shared" si="137"/>
        <v>0</v>
      </c>
      <c r="L510" s="344"/>
      <c r="M510" s="344"/>
      <c r="N510" s="190">
        <f>N516</f>
        <v>0</v>
      </c>
      <c r="O510" s="229">
        <f aca="true" t="shared" si="138" ref="O510:T510">O516</f>
        <v>0</v>
      </c>
      <c r="P510" s="190">
        <f t="shared" si="138"/>
        <v>1</v>
      </c>
      <c r="Q510" s="190">
        <f t="shared" si="138"/>
        <v>0</v>
      </c>
      <c r="R510" s="190">
        <f t="shared" si="138"/>
        <v>0</v>
      </c>
      <c r="S510" s="190">
        <f t="shared" si="138"/>
        <v>0</v>
      </c>
      <c r="T510" s="190">
        <f t="shared" si="138"/>
        <v>0</v>
      </c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</row>
    <row r="511" spans="1:48" ht="15.75" customHeight="1">
      <c r="A511" s="542"/>
      <c r="B511" s="654"/>
      <c r="C511" s="654"/>
      <c r="D511" s="45" t="s">
        <v>250</v>
      </c>
      <c r="E511" s="46">
        <f>E510/E509*100</f>
        <v>86.66666666666667</v>
      </c>
      <c r="F511" s="46">
        <v>0</v>
      </c>
      <c r="G511" s="46">
        <v>0</v>
      </c>
      <c r="H511" s="46">
        <f>H510/H509*100</f>
        <v>86.66666666666667</v>
      </c>
      <c r="I511" s="46">
        <v>0</v>
      </c>
      <c r="J511" s="46">
        <v>0</v>
      </c>
      <c r="K511" s="46">
        <v>0</v>
      </c>
      <c r="L511" s="344"/>
      <c r="M511" s="344"/>
      <c r="N511" s="46"/>
      <c r="O511" s="236"/>
      <c r="P511" s="46"/>
      <c r="Q511" s="46"/>
      <c r="R511" s="46"/>
      <c r="S511" s="46"/>
      <c r="T511" s="46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</row>
    <row r="512" spans="1:48" ht="15" customHeight="1">
      <c r="A512" s="542"/>
      <c r="B512" s="654"/>
      <c r="C512" s="654"/>
      <c r="D512" s="348" t="s">
        <v>249</v>
      </c>
      <c r="E512" s="342">
        <f>E510/E508*100</f>
        <v>32.5</v>
      </c>
      <c r="F512" s="342">
        <v>0</v>
      </c>
      <c r="G512" s="342">
        <f>G510/G508*100</f>
        <v>0</v>
      </c>
      <c r="H512" s="342">
        <f>H510/H508*100</f>
        <v>52</v>
      </c>
      <c r="I512" s="342">
        <v>0</v>
      </c>
      <c r="J512" s="342">
        <v>0</v>
      </c>
      <c r="K512" s="342">
        <v>0</v>
      </c>
      <c r="L512" s="344"/>
      <c r="M512" s="344"/>
      <c r="N512" s="342"/>
      <c r="O512" s="350"/>
      <c r="P512" s="342"/>
      <c r="Q512" s="342"/>
      <c r="R512" s="342"/>
      <c r="S512" s="342"/>
      <c r="T512" s="342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</row>
    <row r="513" spans="1:48" ht="0.75" customHeight="1">
      <c r="A513" s="542"/>
      <c r="B513" s="654"/>
      <c r="C513" s="654"/>
      <c r="D513" s="349"/>
      <c r="E513" s="343"/>
      <c r="F513" s="343"/>
      <c r="G513" s="343"/>
      <c r="H513" s="343"/>
      <c r="I513" s="343"/>
      <c r="J513" s="343"/>
      <c r="K513" s="343"/>
      <c r="L513" s="344"/>
      <c r="M513" s="344"/>
      <c r="N513" s="343"/>
      <c r="O513" s="351"/>
      <c r="P513" s="343"/>
      <c r="Q513" s="343"/>
      <c r="R513" s="343"/>
      <c r="S513" s="343"/>
      <c r="T513" s="343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</row>
    <row r="514" spans="1:48" s="94" customFormat="1" ht="49.5" customHeight="1">
      <c r="A514" s="489">
        <v>40</v>
      </c>
      <c r="B514" s="655" t="s">
        <v>65</v>
      </c>
      <c r="C514" s="449" t="s">
        <v>202</v>
      </c>
      <c r="D514" s="76" t="s">
        <v>20</v>
      </c>
      <c r="E514" s="53">
        <v>4</v>
      </c>
      <c r="F514" s="53">
        <v>0</v>
      </c>
      <c r="G514" s="53">
        <v>1.5</v>
      </c>
      <c r="H514" s="53">
        <v>2.5</v>
      </c>
      <c r="I514" s="53">
        <v>0</v>
      </c>
      <c r="J514" s="53">
        <v>0</v>
      </c>
      <c r="K514" s="53">
        <v>0</v>
      </c>
      <c r="L514" s="334" t="s">
        <v>146</v>
      </c>
      <c r="M514" s="334" t="s">
        <v>180</v>
      </c>
      <c r="N514" s="215">
        <v>0</v>
      </c>
      <c r="O514" s="132">
        <v>13</v>
      </c>
      <c r="P514" s="66"/>
      <c r="Q514" s="56">
        <v>0.8</v>
      </c>
      <c r="R514" s="53">
        <v>0</v>
      </c>
      <c r="S514" s="53">
        <v>0.4</v>
      </c>
      <c r="T514" s="53">
        <v>0.4</v>
      </c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</row>
    <row r="515" spans="1:48" ht="15.75" customHeight="1">
      <c r="A515" s="489"/>
      <c r="B515" s="655"/>
      <c r="C515" s="449"/>
      <c r="D515" s="163" t="s">
        <v>247</v>
      </c>
      <c r="E515" s="169">
        <v>1.5</v>
      </c>
      <c r="F515" s="173">
        <v>0</v>
      </c>
      <c r="G515" s="173">
        <v>0</v>
      </c>
      <c r="H515" s="173">
        <v>1.5</v>
      </c>
      <c r="I515" s="173">
        <v>0</v>
      </c>
      <c r="J515" s="173">
        <v>0</v>
      </c>
      <c r="K515" s="173">
        <v>0</v>
      </c>
      <c r="L515" s="334"/>
      <c r="M515" s="334"/>
      <c r="N515" s="53"/>
      <c r="O515" s="234">
        <v>0</v>
      </c>
      <c r="P515" s="234">
        <v>0</v>
      </c>
      <c r="Q515" s="234">
        <v>0</v>
      </c>
      <c r="R515" s="234">
        <v>0</v>
      </c>
      <c r="S515" s="234">
        <v>0</v>
      </c>
      <c r="T515" s="234">
        <v>0</v>
      </c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</row>
    <row r="516" spans="1:48" ht="15" customHeight="1">
      <c r="A516" s="489"/>
      <c r="B516" s="655"/>
      <c r="C516" s="449"/>
      <c r="D516" s="331" t="s">
        <v>246</v>
      </c>
      <c r="E516" s="285">
        <v>1.3</v>
      </c>
      <c r="F516" s="285">
        <v>0</v>
      </c>
      <c r="G516" s="285">
        <v>0</v>
      </c>
      <c r="H516" s="285">
        <v>1.3</v>
      </c>
      <c r="I516" s="285">
        <v>0</v>
      </c>
      <c r="J516" s="285">
        <v>0</v>
      </c>
      <c r="K516" s="285">
        <v>0</v>
      </c>
      <c r="L516" s="334"/>
      <c r="M516" s="334"/>
      <c r="N516" s="291"/>
      <c r="O516" s="345">
        <v>0</v>
      </c>
      <c r="P516" s="345">
        <v>1</v>
      </c>
      <c r="Q516" s="345">
        <v>0</v>
      </c>
      <c r="R516" s="345">
        <v>0</v>
      </c>
      <c r="S516" s="345">
        <v>0</v>
      </c>
      <c r="T516" s="345">
        <v>0</v>
      </c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</row>
    <row r="517" spans="1:48" ht="15">
      <c r="A517" s="489"/>
      <c r="B517" s="655"/>
      <c r="C517" s="449"/>
      <c r="D517" s="332"/>
      <c r="E517" s="286"/>
      <c r="F517" s="286"/>
      <c r="G517" s="286"/>
      <c r="H517" s="286"/>
      <c r="I517" s="286"/>
      <c r="J517" s="286"/>
      <c r="K517" s="286"/>
      <c r="L517" s="334"/>
      <c r="M517" s="334"/>
      <c r="N517" s="289"/>
      <c r="O517" s="346"/>
      <c r="P517" s="346"/>
      <c r="Q517" s="346"/>
      <c r="R517" s="346"/>
      <c r="S517" s="346"/>
      <c r="T517" s="346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</row>
    <row r="518" spans="1:48" ht="32.25" customHeight="1">
      <c r="A518" s="489"/>
      <c r="B518" s="655"/>
      <c r="C518" s="449"/>
      <c r="D518" s="332"/>
      <c r="E518" s="286"/>
      <c r="F518" s="286"/>
      <c r="G518" s="286"/>
      <c r="H518" s="286"/>
      <c r="I518" s="286"/>
      <c r="J518" s="286"/>
      <c r="K518" s="286"/>
      <c r="L518" s="334"/>
      <c r="M518" s="334"/>
      <c r="N518" s="289"/>
      <c r="O518" s="346"/>
      <c r="P518" s="346"/>
      <c r="Q518" s="346"/>
      <c r="R518" s="346"/>
      <c r="S518" s="346"/>
      <c r="T518" s="346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</row>
    <row r="519" spans="1:48" ht="6.75" customHeight="1">
      <c r="A519" s="489"/>
      <c r="B519" s="655"/>
      <c r="C519" s="449"/>
      <c r="D519" s="333"/>
      <c r="E519" s="287"/>
      <c r="F519" s="287"/>
      <c r="G519" s="287"/>
      <c r="H519" s="287"/>
      <c r="I519" s="287"/>
      <c r="J519" s="287"/>
      <c r="K519" s="287"/>
      <c r="L519" s="334"/>
      <c r="M519" s="334"/>
      <c r="N519" s="290"/>
      <c r="O519" s="347"/>
      <c r="P519" s="347"/>
      <c r="Q519" s="347"/>
      <c r="R519" s="347"/>
      <c r="S519" s="347"/>
      <c r="T519" s="347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</row>
    <row r="520" spans="1:48" s="94" customFormat="1" ht="15.75" customHeight="1">
      <c r="A520" s="590" t="s">
        <v>221</v>
      </c>
      <c r="B520" s="590"/>
      <c r="C520" s="590"/>
      <c r="D520" s="590"/>
      <c r="E520" s="590"/>
      <c r="F520" s="590"/>
      <c r="G520" s="590"/>
      <c r="H520" s="590"/>
      <c r="I520" s="590"/>
      <c r="J520" s="590"/>
      <c r="K520" s="590"/>
      <c r="L520" s="590"/>
      <c r="M520" s="590"/>
      <c r="N520" s="590"/>
      <c r="O520" s="590"/>
      <c r="P520" s="590"/>
      <c r="Q520" s="590"/>
      <c r="R520" s="590"/>
      <c r="S520" s="590"/>
      <c r="T520" s="590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</row>
    <row r="521" spans="1:48" ht="15.75" customHeight="1">
      <c r="A521" s="542"/>
      <c r="B521" s="654" t="s">
        <v>21</v>
      </c>
      <c r="C521" s="654"/>
      <c r="D521" s="45" t="s">
        <v>20</v>
      </c>
      <c r="E521" s="46">
        <f>E527+E533+E539+E545+E551+E557</f>
        <v>26.7</v>
      </c>
      <c r="F521" s="46">
        <f aca="true" t="shared" si="139" ref="F521:K521">F527+F533+F539+F545+F551+F557</f>
        <v>26.7</v>
      </c>
      <c r="G521" s="46">
        <f t="shared" si="139"/>
        <v>0</v>
      </c>
      <c r="H521" s="46">
        <f t="shared" si="139"/>
        <v>0</v>
      </c>
      <c r="I521" s="46">
        <f t="shared" si="139"/>
        <v>0</v>
      </c>
      <c r="J521" s="46">
        <f t="shared" si="139"/>
        <v>0</v>
      </c>
      <c r="K521" s="46">
        <f t="shared" si="139"/>
        <v>0</v>
      </c>
      <c r="L521" s="344"/>
      <c r="M521" s="344"/>
      <c r="N521" s="46">
        <f>N527+N533+N539+N545+N551+N557</f>
        <v>0</v>
      </c>
      <c r="O521" s="47">
        <f aca="true" t="shared" si="140" ref="O521:T522">O527+O533+O539+O545+O551+O557</f>
        <v>1111</v>
      </c>
      <c r="P521" s="46">
        <f t="shared" si="140"/>
        <v>0</v>
      </c>
      <c r="Q521" s="46">
        <v>11.2</v>
      </c>
      <c r="R521" s="46">
        <f t="shared" si="140"/>
        <v>0</v>
      </c>
      <c r="S521" s="46">
        <v>5</v>
      </c>
      <c r="T521" s="46">
        <v>6.2</v>
      </c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</row>
    <row r="522" spans="1:48" ht="16.5" customHeight="1">
      <c r="A522" s="542"/>
      <c r="B522" s="654"/>
      <c r="C522" s="654"/>
      <c r="D522" s="175" t="s">
        <v>247</v>
      </c>
      <c r="E522" s="189">
        <f>E528+E534+E540+E546+E552+E558</f>
        <v>26.7</v>
      </c>
      <c r="F522" s="189">
        <f aca="true" t="shared" si="141" ref="F522:K522">F528+F534+F540+F546+F552+F558</f>
        <v>26.7</v>
      </c>
      <c r="G522" s="189">
        <f t="shared" si="141"/>
        <v>0</v>
      </c>
      <c r="H522" s="189">
        <f t="shared" si="141"/>
        <v>0</v>
      </c>
      <c r="I522" s="189">
        <f t="shared" si="141"/>
        <v>0</v>
      </c>
      <c r="J522" s="189">
        <f t="shared" si="141"/>
        <v>0</v>
      </c>
      <c r="K522" s="189">
        <f t="shared" si="141"/>
        <v>0</v>
      </c>
      <c r="L522" s="344"/>
      <c r="M522" s="344"/>
      <c r="N522" s="46"/>
      <c r="O522" s="228">
        <f t="shared" si="140"/>
        <v>1111</v>
      </c>
      <c r="P522" s="228">
        <f t="shared" si="140"/>
        <v>0</v>
      </c>
      <c r="Q522" s="189">
        <f t="shared" si="140"/>
        <v>9.200000000000001</v>
      </c>
      <c r="R522" s="189">
        <f t="shared" si="140"/>
        <v>0</v>
      </c>
      <c r="S522" s="189">
        <f t="shared" si="140"/>
        <v>4.2</v>
      </c>
      <c r="T522" s="189">
        <f t="shared" si="140"/>
        <v>5</v>
      </c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</row>
    <row r="523" spans="1:48" ht="15" customHeight="1">
      <c r="A523" s="542"/>
      <c r="B523" s="654"/>
      <c r="C523" s="654"/>
      <c r="D523" s="176" t="s">
        <v>248</v>
      </c>
      <c r="E523" s="190">
        <f>E529+E535+E541+E547+E553+E559</f>
        <v>27.9</v>
      </c>
      <c r="F523" s="190">
        <f aca="true" t="shared" si="142" ref="F523:K523">F529+F535+F541+F547+F553+F559</f>
        <v>27.9</v>
      </c>
      <c r="G523" s="190">
        <f t="shared" si="142"/>
        <v>0</v>
      </c>
      <c r="H523" s="190">
        <f t="shared" si="142"/>
        <v>0</v>
      </c>
      <c r="I523" s="190">
        <f t="shared" si="142"/>
        <v>0</v>
      </c>
      <c r="J523" s="190">
        <f t="shared" si="142"/>
        <v>0</v>
      </c>
      <c r="K523" s="190">
        <f t="shared" si="142"/>
        <v>0</v>
      </c>
      <c r="L523" s="344"/>
      <c r="M523" s="344"/>
      <c r="N523" s="46"/>
      <c r="O523" s="229">
        <f aca="true" t="shared" si="143" ref="O523:T523">O529+O535+O541+O547+O553+O559</f>
        <v>1170</v>
      </c>
      <c r="P523" s="229">
        <f t="shared" si="143"/>
        <v>1</v>
      </c>
      <c r="Q523" s="190">
        <f t="shared" si="143"/>
        <v>11.9</v>
      </c>
      <c r="R523" s="190">
        <f t="shared" si="143"/>
        <v>0</v>
      </c>
      <c r="S523" s="190">
        <f t="shared" si="143"/>
        <v>5.3</v>
      </c>
      <c r="T523" s="190">
        <f t="shared" si="143"/>
        <v>6.6</v>
      </c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</row>
    <row r="524" spans="1:48" ht="15.75" customHeight="1">
      <c r="A524" s="542"/>
      <c r="B524" s="654"/>
      <c r="C524" s="654"/>
      <c r="D524" s="45" t="s">
        <v>250</v>
      </c>
      <c r="E524" s="46">
        <f>E523/E522*100</f>
        <v>104.4943820224719</v>
      </c>
      <c r="F524" s="46">
        <f>F523/F522*100</f>
        <v>104.4943820224719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344"/>
      <c r="M524" s="344"/>
      <c r="N524" s="46"/>
      <c r="O524" s="46">
        <f>O523/O522*100</f>
        <v>105.31053105310531</v>
      </c>
      <c r="P524" s="46" t="e">
        <f>P523/P522*100</f>
        <v>#DIV/0!</v>
      </c>
      <c r="Q524" s="46">
        <f>Q523/Q522*100</f>
        <v>129.34782608695653</v>
      </c>
      <c r="R524" s="46">
        <v>0</v>
      </c>
      <c r="S524" s="46">
        <f>S523/S522*100</f>
        <v>126.19047619047619</v>
      </c>
      <c r="T524" s="46">
        <f>T523/T522*100</f>
        <v>131.99999999999997</v>
      </c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</row>
    <row r="525" spans="1:48" ht="17.25" customHeight="1">
      <c r="A525" s="542"/>
      <c r="B525" s="654"/>
      <c r="C525" s="654"/>
      <c r="D525" s="348" t="s">
        <v>249</v>
      </c>
      <c r="E525" s="342">
        <f>E523/E521*100</f>
        <v>104.4943820224719</v>
      </c>
      <c r="F525" s="342">
        <f>F523/F521*100</f>
        <v>104.4943820224719</v>
      </c>
      <c r="G525" s="342">
        <v>0</v>
      </c>
      <c r="H525" s="342">
        <v>0</v>
      </c>
      <c r="I525" s="342">
        <v>0</v>
      </c>
      <c r="J525" s="342">
        <v>0</v>
      </c>
      <c r="K525" s="342">
        <v>0</v>
      </c>
      <c r="L525" s="344"/>
      <c r="M525" s="344"/>
      <c r="N525" s="342"/>
      <c r="O525" s="342">
        <f>O523/O521*100</f>
        <v>105.31053105310531</v>
      </c>
      <c r="P525" s="342"/>
      <c r="Q525" s="342">
        <v>129.3</v>
      </c>
      <c r="R525" s="342">
        <v>0</v>
      </c>
      <c r="S525" s="342">
        <v>126.2</v>
      </c>
      <c r="T525" s="342">
        <v>132</v>
      </c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</row>
    <row r="526" spans="1:48" s="94" customFormat="1" ht="15.75" customHeight="1" hidden="1">
      <c r="A526" s="542"/>
      <c r="B526" s="654"/>
      <c r="C526" s="654"/>
      <c r="D526" s="349"/>
      <c r="E526" s="343"/>
      <c r="F526" s="343"/>
      <c r="G526" s="343"/>
      <c r="H526" s="343"/>
      <c r="I526" s="343"/>
      <c r="J526" s="343"/>
      <c r="K526" s="343"/>
      <c r="L526" s="344"/>
      <c r="M526" s="344"/>
      <c r="N526" s="343"/>
      <c r="O526" s="343"/>
      <c r="P526" s="343"/>
      <c r="Q526" s="343"/>
      <c r="R526" s="343"/>
      <c r="S526" s="343"/>
      <c r="T526" s="343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</row>
    <row r="527" spans="1:48" ht="15.75" customHeight="1">
      <c r="A527" s="489">
        <v>41</v>
      </c>
      <c r="B527" s="655" t="s">
        <v>89</v>
      </c>
      <c r="C527" s="658" t="s">
        <v>90</v>
      </c>
      <c r="D527" s="76" t="s">
        <v>20</v>
      </c>
      <c r="E527" s="53">
        <v>20</v>
      </c>
      <c r="F527" s="53">
        <v>20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334"/>
      <c r="M527" s="334"/>
      <c r="N527" s="53">
        <v>0</v>
      </c>
      <c r="O527" s="133">
        <v>1016</v>
      </c>
      <c r="P527" s="68"/>
      <c r="Q527" s="24">
        <v>8.4</v>
      </c>
      <c r="R527" s="24">
        <v>0</v>
      </c>
      <c r="S527" s="24">
        <v>3.9</v>
      </c>
      <c r="T527" s="24">
        <v>4.5</v>
      </c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</row>
    <row r="528" spans="1:48" ht="15.75" customHeight="1">
      <c r="A528" s="489"/>
      <c r="B528" s="655"/>
      <c r="C528" s="659"/>
      <c r="D528" s="163" t="s">
        <v>247</v>
      </c>
      <c r="E528" s="169">
        <v>20</v>
      </c>
      <c r="F528" s="169">
        <v>20</v>
      </c>
      <c r="G528" s="169">
        <v>0</v>
      </c>
      <c r="H528" s="169">
        <v>0</v>
      </c>
      <c r="I528" s="169">
        <v>0</v>
      </c>
      <c r="J528" s="169">
        <v>0</v>
      </c>
      <c r="K528" s="169">
        <v>0</v>
      </c>
      <c r="L528" s="334"/>
      <c r="M528" s="334"/>
      <c r="N528" s="169">
        <v>0</v>
      </c>
      <c r="O528" s="234">
        <v>1016</v>
      </c>
      <c r="P528" s="164"/>
      <c r="Q528" s="180">
        <v>8.4</v>
      </c>
      <c r="R528" s="180">
        <v>0</v>
      </c>
      <c r="S528" s="180">
        <v>3.9</v>
      </c>
      <c r="T528" s="180">
        <v>4.5</v>
      </c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</row>
    <row r="529" spans="1:48" ht="15.75" customHeight="1">
      <c r="A529" s="489"/>
      <c r="B529" s="655"/>
      <c r="C529" s="659"/>
      <c r="D529" s="331" t="s">
        <v>246</v>
      </c>
      <c r="E529" s="285">
        <v>19.2</v>
      </c>
      <c r="F529" s="335">
        <v>19.2</v>
      </c>
      <c r="G529" s="285">
        <v>0</v>
      </c>
      <c r="H529" s="285">
        <v>0</v>
      </c>
      <c r="I529" s="285">
        <v>0</v>
      </c>
      <c r="J529" s="285">
        <v>0</v>
      </c>
      <c r="K529" s="285">
        <v>0</v>
      </c>
      <c r="L529" s="334"/>
      <c r="M529" s="334"/>
      <c r="N529" s="303"/>
      <c r="O529" s="295">
        <v>1045</v>
      </c>
      <c r="P529" s="303"/>
      <c r="Q529" s="301">
        <v>8.6</v>
      </c>
      <c r="R529" s="301"/>
      <c r="S529" s="301">
        <v>4</v>
      </c>
      <c r="T529" s="301">
        <v>4.6</v>
      </c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</row>
    <row r="530" spans="1:48" ht="15" customHeight="1">
      <c r="A530" s="489"/>
      <c r="B530" s="655"/>
      <c r="C530" s="659"/>
      <c r="D530" s="332"/>
      <c r="E530" s="286"/>
      <c r="F530" s="336"/>
      <c r="G530" s="286"/>
      <c r="H530" s="286"/>
      <c r="I530" s="286"/>
      <c r="J530" s="286"/>
      <c r="K530" s="286"/>
      <c r="L530" s="334"/>
      <c r="M530" s="334"/>
      <c r="N530" s="330"/>
      <c r="O530" s="296"/>
      <c r="P530" s="330"/>
      <c r="Q530" s="329"/>
      <c r="R530" s="329"/>
      <c r="S530" s="329"/>
      <c r="T530" s="329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</row>
    <row r="531" spans="1:48" ht="18" customHeight="1">
      <c r="A531" s="489"/>
      <c r="B531" s="655"/>
      <c r="C531" s="659"/>
      <c r="D531" s="332"/>
      <c r="E531" s="286"/>
      <c r="F531" s="336"/>
      <c r="G531" s="286"/>
      <c r="H531" s="286"/>
      <c r="I531" s="286"/>
      <c r="J531" s="286"/>
      <c r="K531" s="286"/>
      <c r="L531" s="334"/>
      <c r="M531" s="334"/>
      <c r="N531" s="330"/>
      <c r="O531" s="296"/>
      <c r="P531" s="330"/>
      <c r="Q531" s="329"/>
      <c r="R531" s="329"/>
      <c r="S531" s="329"/>
      <c r="T531" s="329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</row>
    <row r="532" spans="1:20" ht="15">
      <c r="A532" s="489"/>
      <c r="B532" s="655"/>
      <c r="C532" s="659"/>
      <c r="D532" s="333"/>
      <c r="E532" s="287"/>
      <c r="F532" s="337"/>
      <c r="G532" s="287"/>
      <c r="H532" s="287"/>
      <c r="I532" s="287"/>
      <c r="J532" s="287"/>
      <c r="K532" s="287"/>
      <c r="L532" s="334"/>
      <c r="M532" s="334"/>
      <c r="N532" s="304"/>
      <c r="O532" s="297"/>
      <c r="P532" s="304"/>
      <c r="Q532" s="302"/>
      <c r="R532" s="302"/>
      <c r="S532" s="302"/>
      <c r="T532" s="302"/>
    </row>
    <row r="533" spans="1:20" ht="15">
      <c r="A533" s="489">
        <v>42</v>
      </c>
      <c r="B533" s="655" t="s">
        <v>91</v>
      </c>
      <c r="C533" s="659"/>
      <c r="D533" s="76" t="s">
        <v>20</v>
      </c>
      <c r="E533" s="53">
        <v>2.1</v>
      </c>
      <c r="F533" s="53">
        <v>2.1</v>
      </c>
      <c r="G533" s="53">
        <v>0</v>
      </c>
      <c r="H533" s="53">
        <v>0</v>
      </c>
      <c r="I533" s="53">
        <v>0</v>
      </c>
      <c r="J533" s="53">
        <v>0</v>
      </c>
      <c r="K533" s="53">
        <v>0</v>
      </c>
      <c r="L533" s="334"/>
      <c r="M533" s="334"/>
      <c r="N533" s="53">
        <v>0</v>
      </c>
      <c r="O533" s="133">
        <v>35</v>
      </c>
      <c r="P533" s="133"/>
      <c r="Q533" s="24">
        <v>0.3</v>
      </c>
      <c r="R533" s="24">
        <v>0</v>
      </c>
      <c r="S533" s="24">
        <v>0.1</v>
      </c>
      <c r="T533" s="24">
        <v>0.2</v>
      </c>
    </row>
    <row r="534" spans="1:20" ht="15">
      <c r="A534" s="489"/>
      <c r="B534" s="655"/>
      <c r="C534" s="659"/>
      <c r="D534" s="163" t="s">
        <v>247</v>
      </c>
      <c r="E534" s="169">
        <v>2.1</v>
      </c>
      <c r="F534" s="169">
        <v>2.1</v>
      </c>
      <c r="G534" s="169">
        <v>0</v>
      </c>
      <c r="H534" s="169">
        <v>0</v>
      </c>
      <c r="I534" s="169">
        <v>0</v>
      </c>
      <c r="J534" s="169">
        <v>0</v>
      </c>
      <c r="K534" s="169">
        <v>0</v>
      </c>
      <c r="L534" s="334"/>
      <c r="M534" s="334"/>
      <c r="N534" s="55"/>
      <c r="O534" s="234">
        <v>35</v>
      </c>
      <c r="P534" s="234"/>
      <c r="Q534" s="180">
        <v>0.3</v>
      </c>
      <c r="R534" s="180">
        <v>0</v>
      </c>
      <c r="S534" s="180">
        <v>0.1</v>
      </c>
      <c r="T534" s="180">
        <v>0.2</v>
      </c>
    </row>
    <row r="535" spans="1:20" ht="15">
      <c r="A535" s="489"/>
      <c r="B535" s="655"/>
      <c r="C535" s="659"/>
      <c r="D535" s="331" t="s">
        <v>246</v>
      </c>
      <c r="E535" s="285">
        <v>0.9</v>
      </c>
      <c r="F535" s="335">
        <v>0.9</v>
      </c>
      <c r="G535" s="285">
        <v>0</v>
      </c>
      <c r="H535" s="285">
        <v>0</v>
      </c>
      <c r="I535" s="285">
        <v>0</v>
      </c>
      <c r="J535" s="285">
        <v>0</v>
      </c>
      <c r="K535" s="285">
        <v>0</v>
      </c>
      <c r="L535" s="334"/>
      <c r="M535" s="334"/>
      <c r="N535" s="303"/>
      <c r="O535" s="295">
        <v>35</v>
      </c>
      <c r="P535" s="303"/>
      <c r="Q535" s="339">
        <v>0.3</v>
      </c>
      <c r="R535" s="339">
        <v>0</v>
      </c>
      <c r="S535" s="339">
        <v>0.1</v>
      </c>
      <c r="T535" s="339">
        <v>0.2</v>
      </c>
    </row>
    <row r="536" spans="1:20" ht="12" customHeight="1">
      <c r="A536" s="489"/>
      <c r="B536" s="655"/>
      <c r="C536" s="659"/>
      <c r="D536" s="332"/>
      <c r="E536" s="286"/>
      <c r="F536" s="336"/>
      <c r="G536" s="286"/>
      <c r="H536" s="286"/>
      <c r="I536" s="286"/>
      <c r="J536" s="286"/>
      <c r="K536" s="286"/>
      <c r="L536" s="334"/>
      <c r="M536" s="334"/>
      <c r="N536" s="330"/>
      <c r="O536" s="296"/>
      <c r="P536" s="330"/>
      <c r="Q536" s="340"/>
      <c r="R536" s="340"/>
      <c r="S536" s="340"/>
      <c r="T536" s="340"/>
    </row>
    <row r="537" spans="1:20" ht="3.75" customHeight="1" hidden="1">
      <c r="A537" s="489"/>
      <c r="B537" s="655"/>
      <c r="C537" s="659"/>
      <c r="D537" s="332"/>
      <c r="E537" s="286"/>
      <c r="F537" s="336"/>
      <c r="G537" s="286"/>
      <c r="H537" s="286"/>
      <c r="I537" s="286"/>
      <c r="J537" s="286"/>
      <c r="K537" s="286"/>
      <c r="L537" s="334"/>
      <c r="M537" s="334"/>
      <c r="N537" s="330"/>
      <c r="O537" s="296"/>
      <c r="P537" s="330"/>
      <c r="Q537" s="340"/>
      <c r="R537" s="340"/>
      <c r="S537" s="340"/>
      <c r="T537" s="340"/>
    </row>
    <row r="538" spans="1:20" ht="16.5" customHeight="1" hidden="1">
      <c r="A538" s="489"/>
      <c r="B538" s="655"/>
      <c r="C538" s="659"/>
      <c r="D538" s="333"/>
      <c r="E538" s="287"/>
      <c r="F538" s="337"/>
      <c r="G538" s="287"/>
      <c r="H538" s="287"/>
      <c r="I538" s="287"/>
      <c r="J538" s="287"/>
      <c r="K538" s="287"/>
      <c r="L538" s="334"/>
      <c r="M538" s="334"/>
      <c r="N538" s="304"/>
      <c r="O538" s="297"/>
      <c r="P538" s="304"/>
      <c r="Q538" s="341"/>
      <c r="R538" s="341"/>
      <c r="S538" s="341"/>
      <c r="T538" s="341"/>
    </row>
    <row r="539" spans="1:20" ht="16.5" customHeight="1">
      <c r="A539" s="489">
        <v>43</v>
      </c>
      <c r="B539" s="510" t="s">
        <v>92</v>
      </c>
      <c r="C539" s="659"/>
      <c r="D539" s="76" t="s">
        <v>20</v>
      </c>
      <c r="E539" s="53">
        <v>3.5</v>
      </c>
      <c r="F539" s="53">
        <v>3.5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334"/>
      <c r="M539" s="338"/>
      <c r="N539" s="53">
        <v>0</v>
      </c>
      <c r="O539" s="133">
        <v>60</v>
      </c>
      <c r="P539" s="133"/>
      <c r="Q539" s="24">
        <v>2</v>
      </c>
      <c r="R539" s="24"/>
      <c r="S539" s="24">
        <v>0.8</v>
      </c>
      <c r="T539" s="24">
        <v>1.2</v>
      </c>
    </row>
    <row r="540" spans="1:20" ht="16.5" customHeight="1">
      <c r="A540" s="489"/>
      <c r="B540" s="511"/>
      <c r="C540" s="659"/>
      <c r="D540" s="163" t="s">
        <v>247</v>
      </c>
      <c r="E540" s="169">
        <v>3.5</v>
      </c>
      <c r="F540" s="169">
        <v>3.5</v>
      </c>
      <c r="G540" s="169">
        <v>0</v>
      </c>
      <c r="H540" s="169">
        <v>0</v>
      </c>
      <c r="I540" s="169">
        <v>0</v>
      </c>
      <c r="J540" s="169">
        <v>0</v>
      </c>
      <c r="K540" s="169">
        <v>0</v>
      </c>
      <c r="L540" s="334"/>
      <c r="M540" s="338"/>
      <c r="N540" s="55"/>
      <c r="O540" s="234">
        <v>60</v>
      </c>
      <c r="P540" s="234"/>
      <c r="Q540" s="180">
        <v>0.5</v>
      </c>
      <c r="R540" s="180"/>
      <c r="S540" s="180">
        <v>0.2</v>
      </c>
      <c r="T540" s="180">
        <v>0.3</v>
      </c>
    </row>
    <row r="541" spans="1:20" ht="16.5" customHeight="1">
      <c r="A541" s="489"/>
      <c r="B541" s="511"/>
      <c r="C541" s="659"/>
      <c r="D541" s="331" t="s">
        <v>246</v>
      </c>
      <c r="E541" s="285">
        <v>5.3</v>
      </c>
      <c r="F541" s="285">
        <v>5.3</v>
      </c>
      <c r="G541" s="285">
        <v>0</v>
      </c>
      <c r="H541" s="285">
        <v>0</v>
      </c>
      <c r="I541" s="285">
        <v>0</v>
      </c>
      <c r="J541" s="285">
        <v>0</v>
      </c>
      <c r="K541" s="285">
        <v>0</v>
      </c>
      <c r="L541" s="334"/>
      <c r="M541" s="338"/>
      <c r="N541" s="303"/>
      <c r="O541" s="295">
        <v>90</v>
      </c>
      <c r="P541" s="303"/>
      <c r="Q541" s="301">
        <v>3</v>
      </c>
      <c r="R541" s="301"/>
      <c r="S541" s="301">
        <v>1.2</v>
      </c>
      <c r="T541" s="301">
        <v>1.8</v>
      </c>
    </row>
    <row r="542" spans="1:20" ht="16.5" customHeight="1">
      <c r="A542" s="489"/>
      <c r="B542" s="511"/>
      <c r="C542" s="659"/>
      <c r="D542" s="332"/>
      <c r="E542" s="286"/>
      <c r="F542" s="286"/>
      <c r="G542" s="286"/>
      <c r="H542" s="286"/>
      <c r="I542" s="286"/>
      <c r="J542" s="286"/>
      <c r="K542" s="286"/>
      <c r="L542" s="334"/>
      <c r="M542" s="338"/>
      <c r="N542" s="330"/>
      <c r="O542" s="296"/>
      <c r="P542" s="330"/>
      <c r="Q542" s="329"/>
      <c r="R542" s="329"/>
      <c r="S542" s="329"/>
      <c r="T542" s="329"/>
    </row>
    <row r="543" spans="1:20" ht="16.5" customHeight="1">
      <c r="A543" s="489"/>
      <c r="B543" s="511"/>
      <c r="C543" s="659"/>
      <c r="D543" s="332"/>
      <c r="E543" s="286"/>
      <c r="F543" s="286"/>
      <c r="G543" s="286"/>
      <c r="H543" s="286"/>
      <c r="I543" s="286"/>
      <c r="J543" s="286"/>
      <c r="K543" s="286"/>
      <c r="L543" s="334"/>
      <c r="M543" s="338"/>
      <c r="N543" s="330"/>
      <c r="O543" s="296"/>
      <c r="P543" s="330"/>
      <c r="Q543" s="329"/>
      <c r="R543" s="329"/>
      <c r="S543" s="329"/>
      <c r="T543" s="329"/>
    </row>
    <row r="544" spans="1:20" ht="18" customHeight="1">
      <c r="A544" s="489"/>
      <c r="B544" s="512"/>
      <c r="C544" s="659"/>
      <c r="D544" s="333"/>
      <c r="E544" s="287"/>
      <c r="F544" s="287"/>
      <c r="G544" s="287"/>
      <c r="H544" s="287"/>
      <c r="I544" s="287"/>
      <c r="J544" s="287"/>
      <c r="K544" s="287"/>
      <c r="L544" s="334"/>
      <c r="M544" s="338"/>
      <c r="N544" s="304"/>
      <c r="O544" s="297"/>
      <c r="P544" s="304"/>
      <c r="Q544" s="302"/>
      <c r="R544" s="302"/>
      <c r="S544" s="302"/>
      <c r="T544" s="302"/>
    </row>
    <row r="545" spans="1:20" ht="15">
      <c r="A545" s="489">
        <v>44</v>
      </c>
      <c r="B545" s="653" t="s">
        <v>93</v>
      </c>
      <c r="C545" s="659"/>
      <c r="D545" s="76" t="s">
        <v>20</v>
      </c>
      <c r="E545" s="53">
        <v>0.9</v>
      </c>
      <c r="F545" s="53">
        <v>0.9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334"/>
      <c r="M545" s="338"/>
      <c r="N545" s="53">
        <v>0</v>
      </c>
      <c r="O545" s="133">
        <v>0</v>
      </c>
      <c r="P545" s="133">
        <v>0</v>
      </c>
      <c r="Q545" s="133">
        <v>0</v>
      </c>
      <c r="R545" s="133">
        <v>0</v>
      </c>
      <c r="S545" s="133">
        <v>0</v>
      </c>
      <c r="T545" s="133">
        <v>0</v>
      </c>
    </row>
    <row r="546" spans="1:20" ht="15">
      <c r="A546" s="489"/>
      <c r="B546" s="653"/>
      <c r="C546" s="659"/>
      <c r="D546" s="163" t="s">
        <v>247</v>
      </c>
      <c r="E546" s="169">
        <v>0.9</v>
      </c>
      <c r="F546" s="169">
        <v>0.9</v>
      </c>
      <c r="G546" s="169">
        <v>0</v>
      </c>
      <c r="H546" s="169">
        <v>0</v>
      </c>
      <c r="I546" s="169">
        <v>0</v>
      </c>
      <c r="J546" s="169">
        <v>0</v>
      </c>
      <c r="K546" s="169">
        <v>0</v>
      </c>
      <c r="L546" s="334"/>
      <c r="M546" s="338"/>
      <c r="N546" s="55"/>
      <c r="O546" s="234">
        <v>0</v>
      </c>
      <c r="P546" s="234">
        <v>0</v>
      </c>
      <c r="Q546" s="234">
        <v>0</v>
      </c>
      <c r="R546" s="234">
        <v>0</v>
      </c>
      <c r="S546" s="234">
        <v>0</v>
      </c>
      <c r="T546" s="234">
        <v>0</v>
      </c>
    </row>
    <row r="547" spans="1:20" ht="13.5" customHeight="1">
      <c r="A547" s="489"/>
      <c r="B547" s="653"/>
      <c r="C547" s="659"/>
      <c r="D547" s="331" t="s">
        <v>246</v>
      </c>
      <c r="E547" s="285">
        <v>2.1</v>
      </c>
      <c r="F547" s="335">
        <v>2.1</v>
      </c>
      <c r="G547" s="285">
        <v>0</v>
      </c>
      <c r="H547" s="285">
        <v>0</v>
      </c>
      <c r="I547" s="285">
        <v>0</v>
      </c>
      <c r="J547" s="285">
        <v>0</v>
      </c>
      <c r="K547" s="285">
        <v>0</v>
      </c>
      <c r="L547" s="334"/>
      <c r="M547" s="338"/>
      <c r="N547" s="303"/>
      <c r="O547" s="295">
        <v>0</v>
      </c>
      <c r="P547" s="295">
        <v>1</v>
      </c>
      <c r="Q547" s="295">
        <v>0</v>
      </c>
      <c r="R547" s="295">
        <v>0</v>
      </c>
      <c r="S547" s="295">
        <v>0</v>
      </c>
      <c r="T547" s="295">
        <v>0</v>
      </c>
    </row>
    <row r="548" spans="1:20" ht="12.75" customHeight="1" hidden="1">
      <c r="A548" s="489"/>
      <c r="B548" s="653"/>
      <c r="C548" s="659"/>
      <c r="D548" s="332"/>
      <c r="E548" s="286"/>
      <c r="F548" s="336"/>
      <c r="G548" s="286"/>
      <c r="H548" s="286"/>
      <c r="I548" s="286"/>
      <c r="J548" s="286"/>
      <c r="K548" s="286"/>
      <c r="L548" s="334"/>
      <c r="M548" s="338"/>
      <c r="N548" s="330"/>
      <c r="O548" s="296"/>
      <c r="P548" s="296"/>
      <c r="Q548" s="296"/>
      <c r="R548" s="296"/>
      <c r="S548" s="296"/>
      <c r="T548" s="296"/>
    </row>
    <row r="549" spans="1:20" ht="12" customHeight="1" hidden="1">
      <c r="A549" s="489"/>
      <c r="B549" s="653"/>
      <c r="C549" s="659"/>
      <c r="D549" s="332"/>
      <c r="E549" s="286"/>
      <c r="F549" s="336"/>
      <c r="G549" s="286"/>
      <c r="H549" s="286"/>
      <c r="I549" s="286"/>
      <c r="J549" s="286"/>
      <c r="K549" s="286"/>
      <c r="L549" s="334"/>
      <c r="M549" s="338"/>
      <c r="N549" s="330"/>
      <c r="O549" s="296"/>
      <c r="P549" s="296"/>
      <c r="Q549" s="296"/>
      <c r="R549" s="296"/>
      <c r="S549" s="296"/>
      <c r="T549" s="296"/>
    </row>
    <row r="550" spans="1:20" ht="15" hidden="1">
      <c r="A550" s="489"/>
      <c r="B550" s="653"/>
      <c r="C550" s="659"/>
      <c r="D550" s="333"/>
      <c r="E550" s="287"/>
      <c r="F550" s="337"/>
      <c r="G550" s="287"/>
      <c r="H550" s="287"/>
      <c r="I550" s="287"/>
      <c r="J550" s="287"/>
      <c r="K550" s="287"/>
      <c r="L550" s="334"/>
      <c r="M550" s="338"/>
      <c r="N550" s="304"/>
      <c r="O550" s="297"/>
      <c r="P550" s="297"/>
      <c r="Q550" s="297"/>
      <c r="R550" s="297"/>
      <c r="S550" s="297"/>
      <c r="T550" s="297"/>
    </row>
    <row r="551" spans="1:20" ht="23.25" customHeight="1">
      <c r="A551" s="489">
        <v>45</v>
      </c>
      <c r="B551" s="653" t="s">
        <v>94</v>
      </c>
      <c r="C551" s="659"/>
      <c r="D551" s="76" t="s">
        <v>20</v>
      </c>
      <c r="E551" s="53">
        <v>0.2</v>
      </c>
      <c r="F551" s="53">
        <v>0.2</v>
      </c>
      <c r="G551" s="53">
        <v>0</v>
      </c>
      <c r="H551" s="53">
        <v>0</v>
      </c>
      <c r="I551" s="53">
        <v>0</v>
      </c>
      <c r="J551" s="53">
        <v>0</v>
      </c>
      <c r="K551" s="53">
        <v>0</v>
      </c>
      <c r="L551" s="334"/>
      <c r="M551" s="338"/>
      <c r="N551" s="53">
        <v>0</v>
      </c>
      <c r="O551" s="54">
        <v>0</v>
      </c>
      <c r="P551" s="53">
        <v>0</v>
      </c>
      <c r="Q551" s="53">
        <v>0</v>
      </c>
      <c r="R551" s="53">
        <v>0</v>
      </c>
      <c r="S551" s="53">
        <v>0</v>
      </c>
      <c r="T551" s="53">
        <v>0</v>
      </c>
    </row>
    <row r="552" spans="1:20" ht="15">
      <c r="A552" s="489"/>
      <c r="B552" s="653"/>
      <c r="C552" s="659"/>
      <c r="D552" s="163" t="s">
        <v>247</v>
      </c>
      <c r="E552" s="169">
        <v>0.2</v>
      </c>
      <c r="F552" s="169">
        <v>0.2</v>
      </c>
      <c r="G552" s="169">
        <v>0</v>
      </c>
      <c r="H552" s="169">
        <v>0</v>
      </c>
      <c r="I552" s="169">
        <v>0</v>
      </c>
      <c r="J552" s="169">
        <v>0</v>
      </c>
      <c r="K552" s="169">
        <v>0</v>
      </c>
      <c r="L552" s="334"/>
      <c r="M552" s="338"/>
      <c r="N552" s="55"/>
      <c r="O552" s="171">
        <v>0</v>
      </c>
      <c r="P552" s="169">
        <v>0</v>
      </c>
      <c r="Q552" s="169">
        <v>0</v>
      </c>
      <c r="R552" s="169">
        <v>0</v>
      </c>
      <c r="S552" s="169">
        <v>0</v>
      </c>
      <c r="T552" s="169">
        <v>0</v>
      </c>
    </row>
    <row r="553" spans="1:20" ht="15">
      <c r="A553" s="489"/>
      <c r="B553" s="653"/>
      <c r="C553" s="659"/>
      <c r="D553" s="331" t="s">
        <v>246</v>
      </c>
      <c r="E553" s="285">
        <v>0.4</v>
      </c>
      <c r="F553" s="335">
        <v>0.4</v>
      </c>
      <c r="G553" s="285">
        <v>0</v>
      </c>
      <c r="H553" s="285">
        <v>0</v>
      </c>
      <c r="I553" s="285">
        <v>0</v>
      </c>
      <c r="J553" s="285">
        <v>0</v>
      </c>
      <c r="K553" s="285">
        <v>0</v>
      </c>
      <c r="L553" s="334"/>
      <c r="M553" s="338"/>
      <c r="N553" s="303"/>
      <c r="O553" s="295">
        <v>0</v>
      </c>
      <c r="P553" s="303"/>
      <c r="Q553" s="301">
        <v>0</v>
      </c>
      <c r="R553" s="301">
        <v>0</v>
      </c>
      <c r="S553" s="301">
        <v>0</v>
      </c>
      <c r="T553" s="301">
        <v>0</v>
      </c>
    </row>
    <row r="554" spans="1:20" ht="15">
      <c r="A554" s="489"/>
      <c r="B554" s="653"/>
      <c r="C554" s="659"/>
      <c r="D554" s="332"/>
      <c r="E554" s="286"/>
      <c r="F554" s="336"/>
      <c r="G554" s="286"/>
      <c r="H554" s="286"/>
      <c r="I554" s="286"/>
      <c r="J554" s="286"/>
      <c r="K554" s="286"/>
      <c r="L554" s="334"/>
      <c r="M554" s="338"/>
      <c r="N554" s="330"/>
      <c r="O554" s="296"/>
      <c r="P554" s="330"/>
      <c r="Q554" s="329"/>
      <c r="R554" s="329"/>
      <c r="S554" s="329"/>
      <c r="T554" s="329"/>
    </row>
    <row r="555" spans="1:20" ht="23.25" customHeight="1">
      <c r="A555" s="489"/>
      <c r="B555" s="653"/>
      <c r="C555" s="659"/>
      <c r="D555" s="332"/>
      <c r="E555" s="286"/>
      <c r="F555" s="336"/>
      <c r="G555" s="286"/>
      <c r="H555" s="286"/>
      <c r="I555" s="286"/>
      <c r="J555" s="286"/>
      <c r="K555" s="286"/>
      <c r="L555" s="334"/>
      <c r="M555" s="338"/>
      <c r="N555" s="330"/>
      <c r="O555" s="296"/>
      <c r="P555" s="330"/>
      <c r="Q555" s="329"/>
      <c r="R555" s="329"/>
      <c r="S555" s="329"/>
      <c r="T555" s="329"/>
    </row>
    <row r="556" spans="1:20" ht="15.75" customHeight="1">
      <c r="A556" s="489"/>
      <c r="B556" s="653"/>
      <c r="C556" s="660"/>
      <c r="D556" s="333"/>
      <c r="E556" s="287"/>
      <c r="F556" s="337"/>
      <c r="G556" s="287"/>
      <c r="H556" s="287"/>
      <c r="I556" s="287"/>
      <c r="J556" s="287"/>
      <c r="K556" s="287"/>
      <c r="L556" s="334"/>
      <c r="M556" s="338"/>
      <c r="N556" s="304"/>
      <c r="O556" s="297"/>
      <c r="P556" s="304"/>
      <c r="Q556" s="302"/>
      <c r="R556" s="302"/>
      <c r="S556" s="302"/>
      <c r="T556" s="302"/>
    </row>
    <row r="557" spans="1:20" ht="29.25" customHeight="1">
      <c r="A557" s="489">
        <v>46</v>
      </c>
      <c r="B557" s="653" t="s">
        <v>24</v>
      </c>
      <c r="C557" s="657"/>
      <c r="D557" s="76" t="s">
        <v>20</v>
      </c>
      <c r="E557" s="53">
        <v>0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0</v>
      </c>
      <c r="L557" s="334"/>
      <c r="M557" s="338"/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53">
        <v>0</v>
      </c>
      <c r="T557" s="53">
        <v>0</v>
      </c>
    </row>
    <row r="558" spans="1:20" ht="15">
      <c r="A558" s="489"/>
      <c r="B558" s="653"/>
      <c r="C558" s="592"/>
      <c r="D558" s="163" t="s">
        <v>247</v>
      </c>
      <c r="E558" s="169">
        <v>0</v>
      </c>
      <c r="F558" s="169">
        <v>0</v>
      </c>
      <c r="G558" s="169">
        <v>0</v>
      </c>
      <c r="H558" s="169">
        <v>0</v>
      </c>
      <c r="I558" s="169">
        <v>0</v>
      </c>
      <c r="J558" s="169">
        <v>0</v>
      </c>
      <c r="K558" s="169">
        <v>0</v>
      </c>
      <c r="L558" s="334"/>
      <c r="M558" s="338"/>
      <c r="N558" s="55"/>
      <c r="O558" s="193">
        <v>0</v>
      </c>
      <c r="P558" s="193">
        <v>0</v>
      </c>
      <c r="Q558" s="193">
        <v>0</v>
      </c>
      <c r="R558" s="193">
        <v>0</v>
      </c>
      <c r="S558" s="193">
        <v>0</v>
      </c>
      <c r="T558" s="193">
        <v>0</v>
      </c>
    </row>
    <row r="559" spans="1:20" ht="15">
      <c r="A559" s="489"/>
      <c r="B559" s="653"/>
      <c r="C559" s="592"/>
      <c r="D559" s="331" t="s">
        <v>246</v>
      </c>
      <c r="E559" s="285">
        <v>0</v>
      </c>
      <c r="F559" s="285">
        <v>0</v>
      </c>
      <c r="G559" s="285">
        <v>0</v>
      </c>
      <c r="H559" s="285">
        <v>0</v>
      </c>
      <c r="I559" s="285">
        <v>0</v>
      </c>
      <c r="J559" s="285">
        <v>0</v>
      </c>
      <c r="K559" s="285">
        <v>0</v>
      </c>
      <c r="L559" s="334"/>
      <c r="M559" s="338"/>
      <c r="N559" s="303"/>
      <c r="O559" s="301">
        <v>0</v>
      </c>
      <c r="P559" s="301"/>
      <c r="Q559" s="301">
        <v>0</v>
      </c>
      <c r="R559" s="301">
        <v>0</v>
      </c>
      <c r="S559" s="301">
        <v>0</v>
      </c>
      <c r="T559" s="301">
        <v>0</v>
      </c>
    </row>
    <row r="560" spans="1:20" ht="15">
      <c r="A560" s="489"/>
      <c r="B560" s="653"/>
      <c r="C560" s="592"/>
      <c r="D560" s="332"/>
      <c r="E560" s="286"/>
      <c r="F560" s="286"/>
      <c r="G560" s="286"/>
      <c r="H560" s="286"/>
      <c r="I560" s="286"/>
      <c r="J560" s="286"/>
      <c r="K560" s="286"/>
      <c r="L560" s="334"/>
      <c r="M560" s="338"/>
      <c r="N560" s="330"/>
      <c r="O560" s="329"/>
      <c r="P560" s="329"/>
      <c r="Q560" s="329"/>
      <c r="R560" s="329"/>
      <c r="S560" s="329"/>
      <c r="T560" s="329"/>
    </row>
    <row r="561" spans="1:20" ht="15">
      <c r="A561" s="489"/>
      <c r="B561" s="653"/>
      <c r="C561" s="592"/>
      <c r="D561" s="332"/>
      <c r="E561" s="286"/>
      <c r="F561" s="286"/>
      <c r="G561" s="286"/>
      <c r="H561" s="286"/>
      <c r="I561" s="286"/>
      <c r="J561" s="286"/>
      <c r="K561" s="286"/>
      <c r="L561" s="334"/>
      <c r="M561" s="338"/>
      <c r="N561" s="330"/>
      <c r="O561" s="329"/>
      <c r="P561" s="329"/>
      <c r="Q561" s="329"/>
      <c r="R561" s="329"/>
      <c r="S561" s="329"/>
      <c r="T561" s="329"/>
    </row>
    <row r="562" spans="1:20" ht="8.25" customHeight="1">
      <c r="A562" s="489"/>
      <c r="B562" s="653"/>
      <c r="C562" s="593"/>
      <c r="D562" s="333"/>
      <c r="E562" s="287"/>
      <c r="F562" s="287"/>
      <c r="G562" s="287"/>
      <c r="H562" s="287"/>
      <c r="I562" s="287"/>
      <c r="J562" s="287"/>
      <c r="K562" s="287"/>
      <c r="L562" s="334"/>
      <c r="M562" s="338"/>
      <c r="N562" s="304"/>
      <c r="O562" s="302"/>
      <c r="P562" s="302"/>
      <c r="Q562" s="302"/>
      <c r="R562" s="302"/>
      <c r="S562" s="302"/>
      <c r="T562" s="302"/>
    </row>
    <row r="563" ht="15.75"/>
    <row r="564" spans="1:20" ht="15.75" customHeight="1">
      <c r="A564" s="305" t="s">
        <v>257</v>
      </c>
      <c r="B564" s="305"/>
      <c r="C564" s="305"/>
      <c r="D564" s="305"/>
      <c r="E564" s="305"/>
      <c r="F564" s="305"/>
      <c r="G564" s="305"/>
      <c r="H564" s="305"/>
      <c r="I564" s="305"/>
      <c r="J564" s="305"/>
      <c r="K564" s="305"/>
      <c r="L564" s="305"/>
      <c r="M564" s="305"/>
      <c r="N564" s="305"/>
      <c r="O564" s="305"/>
      <c r="P564" s="305"/>
      <c r="Q564" s="305"/>
      <c r="R564" s="305"/>
      <c r="S564" s="305"/>
      <c r="T564" s="305"/>
    </row>
    <row r="565" ht="15.75"/>
    <row r="566" ht="15.75"/>
    <row r="567" spans="1:12" ht="15.75">
      <c r="A567" s="135"/>
      <c r="B567" s="136"/>
      <c r="C567" s="137"/>
      <c r="D567" s="138"/>
      <c r="E567" s="139"/>
      <c r="F567" s="140"/>
      <c r="G567" s="140"/>
      <c r="H567" s="140"/>
      <c r="I567" s="140"/>
      <c r="J567" s="140"/>
      <c r="K567" s="140"/>
      <c r="L567" s="141"/>
    </row>
    <row r="568" spans="1:12" ht="15.75">
      <c r="A568" s="135"/>
      <c r="B568" s="136"/>
      <c r="C568" s="137"/>
      <c r="D568" s="138"/>
      <c r="E568" s="139"/>
      <c r="F568" s="140"/>
      <c r="G568" s="140"/>
      <c r="H568" s="140"/>
      <c r="I568" s="140"/>
      <c r="J568" s="140"/>
      <c r="K568" s="140"/>
      <c r="L568" s="141"/>
    </row>
    <row r="569" spans="1:12" ht="15.75">
      <c r="A569" s="617"/>
      <c r="B569" s="619"/>
      <c r="C569" s="618"/>
      <c r="D569" s="135"/>
      <c r="E569" s="139"/>
      <c r="F569" s="140"/>
      <c r="G569" s="140"/>
      <c r="H569" s="140"/>
      <c r="I569" s="140"/>
      <c r="J569" s="140"/>
      <c r="K569" s="140"/>
      <c r="L569" s="141"/>
    </row>
    <row r="570" spans="1:12" ht="15.75">
      <c r="A570" s="617"/>
      <c r="B570" s="619"/>
      <c r="C570" s="618"/>
      <c r="D570" s="135"/>
      <c r="E570" s="139"/>
      <c r="F570" s="140"/>
      <c r="G570" s="140"/>
      <c r="H570" s="140"/>
      <c r="I570" s="140"/>
      <c r="J570" s="140"/>
      <c r="K570" s="140"/>
      <c r="L570" s="141"/>
    </row>
    <row r="571" spans="1:12" ht="15.75">
      <c r="A571" s="617"/>
      <c r="B571" s="619"/>
      <c r="C571" s="618"/>
      <c r="D571" s="135"/>
      <c r="E571" s="139"/>
      <c r="F571" s="140"/>
      <c r="G571" s="140"/>
      <c r="H571" s="140"/>
      <c r="I571" s="140"/>
      <c r="J571" s="140"/>
      <c r="K571" s="140"/>
      <c r="L571" s="141"/>
    </row>
    <row r="572" spans="1:12" ht="15.75">
      <c r="A572" s="617"/>
      <c r="B572" s="619"/>
      <c r="C572" s="618"/>
      <c r="D572" s="135"/>
      <c r="E572" s="139"/>
      <c r="F572" s="140"/>
      <c r="G572" s="140"/>
      <c r="H572" s="140"/>
      <c r="I572" s="140"/>
      <c r="J572" s="140"/>
      <c r="K572" s="140"/>
      <c r="L572" s="141"/>
    </row>
    <row r="573" spans="1:12" ht="15.75">
      <c r="A573" s="617"/>
      <c r="B573" s="619"/>
      <c r="C573" s="618"/>
      <c r="D573" s="135"/>
      <c r="E573" s="139"/>
      <c r="F573" s="140"/>
      <c r="G573" s="140"/>
      <c r="H573" s="140"/>
      <c r="I573" s="140"/>
      <c r="J573" s="140"/>
      <c r="K573" s="140"/>
      <c r="L573" s="141"/>
    </row>
    <row r="574" spans="1:12" ht="15.75">
      <c r="A574" s="617"/>
      <c r="B574" s="619"/>
      <c r="C574" s="618"/>
      <c r="D574" s="135"/>
      <c r="E574" s="139"/>
      <c r="F574" s="140"/>
      <c r="G574" s="140"/>
      <c r="H574" s="140"/>
      <c r="I574" s="140"/>
      <c r="J574" s="140"/>
      <c r="K574" s="140"/>
      <c r="L574" s="141"/>
    </row>
    <row r="575" spans="1:12" ht="15.75">
      <c r="A575" s="135"/>
      <c r="B575" s="136"/>
      <c r="C575" s="137"/>
      <c r="D575" s="138"/>
      <c r="E575" s="139"/>
      <c r="F575" s="140"/>
      <c r="G575" s="140"/>
      <c r="H575" s="140"/>
      <c r="I575" s="140"/>
      <c r="J575" s="140"/>
      <c r="K575" s="140"/>
      <c r="L575" s="141"/>
    </row>
    <row r="576" spans="1:12" ht="15.75">
      <c r="A576" s="135"/>
      <c r="B576" s="136"/>
      <c r="C576" s="137"/>
      <c r="D576" s="138"/>
      <c r="E576" s="139"/>
      <c r="F576" s="140"/>
      <c r="G576" s="140"/>
      <c r="H576" s="140"/>
      <c r="I576" s="140"/>
      <c r="J576" s="140"/>
      <c r="K576" s="140"/>
      <c r="L576" s="141"/>
    </row>
    <row r="577" spans="1:12" ht="15.75">
      <c r="A577" s="135"/>
      <c r="B577" s="136"/>
      <c r="C577" s="137"/>
      <c r="D577" s="138"/>
      <c r="E577" s="139"/>
      <c r="F577" s="140"/>
      <c r="G577" s="140"/>
      <c r="H577" s="140"/>
      <c r="I577" s="140"/>
      <c r="J577" s="140"/>
      <c r="K577" s="140"/>
      <c r="L577" s="141"/>
    </row>
    <row r="578" spans="1:12" ht="15.75">
      <c r="A578" s="135"/>
      <c r="B578" s="136"/>
      <c r="C578" s="137"/>
      <c r="D578" s="138"/>
      <c r="E578" s="139"/>
      <c r="F578" s="140"/>
      <c r="G578" s="140"/>
      <c r="H578" s="140"/>
      <c r="I578" s="140"/>
      <c r="J578" s="140"/>
      <c r="K578" s="140"/>
      <c r="L578" s="141"/>
    </row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</sheetData>
  <sheetProtection/>
  <mergeCells count="1699">
    <mergeCell ref="T93:T96"/>
    <mergeCell ref="N219:N220"/>
    <mergeCell ref="O219:O220"/>
    <mergeCell ref="Q219:Q220"/>
    <mergeCell ref="R219:R220"/>
    <mergeCell ref="S219:S220"/>
    <mergeCell ref="T219:T220"/>
    <mergeCell ref="N93:N96"/>
    <mergeCell ref="O93:O96"/>
    <mergeCell ref="P93:P96"/>
    <mergeCell ref="Q93:Q96"/>
    <mergeCell ref="S87:S88"/>
    <mergeCell ref="R93:R96"/>
    <mergeCell ref="S93:S96"/>
    <mergeCell ref="T87:T88"/>
    <mergeCell ref="O81:O84"/>
    <mergeCell ref="Q81:Q84"/>
    <mergeCell ref="R81:R84"/>
    <mergeCell ref="S81:S84"/>
    <mergeCell ref="T81:T84"/>
    <mergeCell ref="O87:O88"/>
    <mergeCell ref="N87:N88"/>
    <mergeCell ref="Q87:Q88"/>
    <mergeCell ref="R87:R88"/>
    <mergeCell ref="S50:S51"/>
    <mergeCell ref="N50:N51"/>
    <mergeCell ref="T50:T51"/>
    <mergeCell ref="O57:O58"/>
    <mergeCell ref="P57:P58"/>
    <mergeCell ref="Q57:Q58"/>
    <mergeCell ref="R57:R58"/>
    <mergeCell ref="S57:S58"/>
    <mergeCell ref="T57:T58"/>
    <mergeCell ref="O50:O51"/>
    <mergeCell ref="Q50:Q51"/>
    <mergeCell ref="R50:R51"/>
    <mergeCell ref="S241:S244"/>
    <mergeCell ref="T241:T244"/>
    <mergeCell ref="N321:N323"/>
    <mergeCell ref="O321:O323"/>
    <mergeCell ref="Q321:Q323"/>
    <mergeCell ref="R321:R323"/>
    <mergeCell ref="S321:S323"/>
    <mergeCell ref="T321:T323"/>
    <mergeCell ref="N241:N244"/>
    <mergeCell ref="O241:O244"/>
    <mergeCell ref="P241:P244"/>
    <mergeCell ref="Q241:Q244"/>
    <mergeCell ref="R229:R232"/>
    <mergeCell ref="O229:O232"/>
    <mergeCell ref="P229:P232"/>
    <mergeCell ref="Q229:Q232"/>
    <mergeCell ref="R241:R244"/>
    <mergeCell ref="S229:S232"/>
    <mergeCell ref="T229:T232"/>
    <mergeCell ref="N235:N238"/>
    <mergeCell ref="O235:O238"/>
    <mergeCell ref="P235:P238"/>
    <mergeCell ref="Q235:Q238"/>
    <mergeCell ref="R235:R238"/>
    <mergeCell ref="S235:S238"/>
    <mergeCell ref="T235:T238"/>
    <mergeCell ref="N229:N232"/>
    <mergeCell ref="N223:N226"/>
    <mergeCell ref="O223:O226"/>
    <mergeCell ref="P223:P226"/>
    <mergeCell ref="Q223:Q226"/>
    <mergeCell ref="R223:R226"/>
    <mergeCell ref="S223:S226"/>
    <mergeCell ref="T223:T226"/>
    <mergeCell ref="P217:P220"/>
    <mergeCell ref="S382:S385"/>
    <mergeCell ref="T382:T385"/>
    <mergeCell ref="O382:O385"/>
    <mergeCell ref="P382:P385"/>
    <mergeCell ref="Q382:Q385"/>
    <mergeCell ref="R382:R385"/>
    <mergeCell ref="S378:S379"/>
    <mergeCell ref="T378:T379"/>
    <mergeCell ref="D382:D385"/>
    <mergeCell ref="E382:E385"/>
    <mergeCell ref="F382:F385"/>
    <mergeCell ref="G382:G385"/>
    <mergeCell ref="H382:H385"/>
    <mergeCell ref="I382:I385"/>
    <mergeCell ref="J382:J385"/>
    <mergeCell ref="K382:K385"/>
    <mergeCell ref="O378:O379"/>
    <mergeCell ref="P378:P379"/>
    <mergeCell ref="Q378:Q379"/>
    <mergeCell ref="R378:R379"/>
    <mergeCell ref="S370:S373"/>
    <mergeCell ref="T370:T373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O370:O373"/>
    <mergeCell ref="P370:P373"/>
    <mergeCell ref="Q370:Q373"/>
    <mergeCell ref="R370:R373"/>
    <mergeCell ref="T364:T367"/>
    <mergeCell ref="D370:D373"/>
    <mergeCell ref="E370:E373"/>
    <mergeCell ref="F370:F373"/>
    <mergeCell ref="G370:G373"/>
    <mergeCell ref="H370:H373"/>
    <mergeCell ref="I370:I373"/>
    <mergeCell ref="J370:J373"/>
    <mergeCell ref="K370:K373"/>
    <mergeCell ref="N370:N373"/>
    <mergeCell ref="P364:P367"/>
    <mergeCell ref="Q364:Q367"/>
    <mergeCell ref="R364:R367"/>
    <mergeCell ref="S364:S367"/>
    <mergeCell ref="T358:T361"/>
    <mergeCell ref="E364:E367"/>
    <mergeCell ref="F364:F367"/>
    <mergeCell ref="G364:G367"/>
    <mergeCell ref="H364:H367"/>
    <mergeCell ref="I364:I367"/>
    <mergeCell ref="J364:J367"/>
    <mergeCell ref="K364:K367"/>
    <mergeCell ref="N364:N367"/>
    <mergeCell ref="O364:O367"/>
    <mergeCell ref="P358:P361"/>
    <mergeCell ref="Q358:Q361"/>
    <mergeCell ref="R358:R361"/>
    <mergeCell ref="S358:S361"/>
    <mergeCell ref="T352:T355"/>
    <mergeCell ref="E358:E361"/>
    <mergeCell ref="F358:F361"/>
    <mergeCell ref="G358:G361"/>
    <mergeCell ref="H358:H361"/>
    <mergeCell ref="I358:I361"/>
    <mergeCell ref="J358:J361"/>
    <mergeCell ref="K358:K361"/>
    <mergeCell ref="N358:N361"/>
    <mergeCell ref="O358:O361"/>
    <mergeCell ref="O352:O355"/>
    <mergeCell ref="Q352:Q355"/>
    <mergeCell ref="R352:R355"/>
    <mergeCell ref="S352:S355"/>
    <mergeCell ref="G352:G355"/>
    <mergeCell ref="H352:H355"/>
    <mergeCell ref="I352:I355"/>
    <mergeCell ref="J352:J355"/>
    <mergeCell ref="D352:D355"/>
    <mergeCell ref="D364:D367"/>
    <mergeCell ref="E352:E355"/>
    <mergeCell ref="F352:F355"/>
    <mergeCell ref="R342:R343"/>
    <mergeCell ref="S342:S343"/>
    <mergeCell ref="T342:T343"/>
    <mergeCell ref="E348:E349"/>
    <mergeCell ref="F348:F349"/>
    <mergeCell ref="G348:G349"/>
    <mergeCell ref="H348:H349"/>
    <mergeCell ref="I348:I349"/>
    <mergeCell ref="J348:J349"/>
    <mergeCell ref="K348:K349"/>
    <mergeCell ref="N342:N343"/>
    <mergeCell ref="O342:O343"/>
    <mergeCell ref="Q342:Q343"/>
    <mergeCell ref="L338:L343"/>
    <mergeCell ref="M338:M343"/>
    <mergeCell ref="H342:H343"/>
    <mergeCell ref="I342:I343"/>
    <mergeCell ref="J342:J343"/>
    <mergeCell ref="K342:K343"/>
    <mergeCell ref="D342:D343"/>
    <mergeCell ref="E342:E343"/>
    <mergeCell ref="F342:F343"/>
    <mergeCell ref="G342:G343"/>
    <mergeCell ref="R450:R451"/>
    <mergeCell ref="S450:S451"/>
    <mergeCell ref="T450:T451"/>
    <mergeCell ref="D348:D349"/>
    <mergeCell ref="N348:N349"/>
    <mergeCell ref="O348:O349"/>
    <mergeCell ref="Q348:Q349"/>
    <mergeCell ref="R348:R349"/>
    <mergeCell ref="S348:S349"/>
    <mergeCell ref="T348:T349"/>
    <mergeCell ref="K450:K451"/>
    <mergeCell ref="N450:N451"/>
    <mergeCell ref="O450:O451"/>
    <mergeCell ref="Q450:Q451"/>
    <mergeCell ref="G450:G451"/>
    <mergeCell ref="H450:H451"/>
    <mergeCell ref="I450:I451"/>
    <mergeCell ref="J450:J451"/>
    <mergeCell ref="T326:T329"/>
    <mergeCell ref="D458:D461"/>
    <mergeCell ref="E458:E461"/>
    <mergeCell ref="F458:F461"/>
    <mergeCell ref="G458:G461"/>
    <mergeCell ref="H458:H461"/>
    <mergeCell ref="I458:I461"/>
    <mergeCell ref="J458:J461"/>
    <mergeCell ref="K458:K461"/>
    <mergeCell ref="N458:N461"/>
    <mergeCell ref="N326:N329"/>
    <mergeCell ref="O326:O329"/>
    <mergeCell ref="Q326:Q329"/>
    <mergeCell ref="R326:R329"/>
    <mergeCell ref="L318:L323"/>
    <mergeCell ref="A317:T317"/>
    <mergeCell ref="A318:A323"/>
    <mergeCell ref="B318:C323"/>
    <mergeCell ref="K322:K323"/>
    <mergeCell ref="D313:D316"/>
    <mergeCell ref="K326:K329"/>
    <mergeCell ref="I313:I316"/>
    <mergeCell ref="J313:J316"/>
    <mergeCell ref="G326:G329"/>
    <mergeCell ref="F322:F323"/>
    <mergeCell ref="G322:G323"/>
    <mergeCell ref="H322:H323"/>
    <mergeCell ref="I322:I323"/>
    <mergeCell ref="J322:J323"/>
    <mergeCell ref="R313:R316"/>
    <mergeCell ref="S313:S316"/>
    <mergeCell ref="T313:T316"/>
    <mergeCell ref="D322:D323"/>
    <mergeCell ref="K313:K316"/>
    <mergeCell ref="N313:N316"/>
    <mergeCell ref="O313:O316"/>
    <mergeCell ref="Q313:Q316"/>
    <mergeCell ref="G313:G316"/>
    <mergeCell ref="H313:H316"/>
    <mergeCell ref="N307:N310"/>
    <mergeCell ref="O307:O310"/>
    <mergeCell ref="Q307:Q310"/>
    <mergeCell ref="M305:M310"/>
    <mergeCell ref="I307:I310"/>
    <mergeCell ref="J307:J310"/>
    <mergeCell ref="K307:K310"/>
    <mergeCell ref="M311:M316"/>
    <mergeCell ref="L311:L316"/>
    <mergeCell ref="R301:R304"/>
    <mergeCell ref="S301:S304"/>
    <mergeCell ref="T301:T304"/>
    <mergeCell ref="L305:L310"/>
    <mergeCell ref="S307:S310"/>
    <mergeCell ref="T307:T310"/>
    <mergeCell ref="R307:R310"/>
    <mergeCell ref="M299:M304"/>
    <mergeCell ref="N301:N304"/>
    <mergeCell ref="O301:O304"/>
    <mergeCell ref="D301:D304"/>
    <mergeCell ref="E301:E304"/>
    <mergeCell ref="F301:F304"/>
    <mergeCell ref="Q301:Q304"/>
    <mergeCell ref="G301:G304"/>
    <mergeCell ref="H301:H304"/>
    <mergeCell ref="I301:I304"/>
    <mergeCell ref="L299:L304"/>
    <mergeCell ref="S289:S292"/>
    <mergeCell ref="T289:T292"/>
    <mergeCell ref="D295:D298"/>
    <mergeCell ref="E295:E298"/>
    <mergeCell ref="F295:F298"/>
    <mergeCell ref="G295:G298"/>
    <mergeCell ref="H295:H298"/>
    <mergeCell ref="I295:I298"/>
    <mergeCell ref="J295:J298"/>
    <mergeCell ref="K295:K298"/>
    <mergeCell ref="N289:N292"/>
    <mergeCell ref="O289:O292"/>
    <mergeCell ref="Q289:Q292"/>
    <mergeCell ref="R289:R292"/>
    <mergeCell ref="R271:R274"/>
    <mergeCell ref="S271:S274"/>
    <mergeCell ref="T271:T274"/>
    <mergeCell ref="D277:D280"/>
    <mergeCell ref="E277:E280"/>
    <mergeCell ref="F277:F280"/>
    <mergeCell ref="G277:G280"/>
    <mergeCell ref="H277:H280"/>
    <mergeCell ref="I277:I280"/>
    <mergeCell ref="J277:J280"/>
    <mergeCell ref="R265:R268"/>
    <mergeCell ref="S265:S268"/>
    <mergeCell ref="T265:T268"/>
    <mergeCell ref="D271:D274"/>
    <mergeCell ref="E271:E274"/>
    <mergeCell ref="F271:F274"/>
    <mergeCell ref="G271:G274"/>
    <mergeCell ref="H271:H274"/>
    <mergeCell ref="I271:I274"/>
    <mergeCell ref="J271:J274"/>
    <mergeCell ref="S259:S262"/>
    <mergeCell ref="T259:T262"/>
    <mergeCell ref="D265:D268"/>
    <mergeCell ref="E265:E268"/>
    <mergeCell ref="F265:F268"/>
    <mergeCell ref="G265:G268"/>
    <mergeCell ref="H265:H268"/>
    <mergeCell ref="I265:I268"/>
    <mergeCell ref="J265:J268"/>
    <mergeCell ref="K265:K268"/>
    <mergeCell ref="S253:S256"/>
    <mergeCell ref="T253:T256"/>
    <mergeCell ref="D259:D262"/>
    <mergeCell ref="E259:E262"/>
    <mergeCell ref="F259:F262"/>
    <mergeCell ref="G259:G262"/>
    <mergeCell ref="H259:H262"/>
    <mergeCell ref="I259:I262"/>
    <mergeCell ref="J259:J262"/>
    <mergeCell ref="K259:K262"/>
    <mergeCell ref="O253:O256"/>
    <mergeCell ref="Q253:Q256"/>
    <mergeCell ref="R253:R256"/>
    <mergeCell ref="N259:N262"/>
    <mergeCell ref="O259:O262"/>
    <mergeCell ref="Q259:Q262"/>
    <mergeCell ref="R259:R262"/>
    <mergeCell ref="N253:N256"/>
    <mergeCell ref="R247:R250"/>
    <mergeCell ref="S247:S250"/>
    <mergeCell ref="T247:T250"/>
    <mergeCell ref="D253:D256"/>
    <mergeCell ref="E253:E256"/>
    <mergeCell ref="F253:F256"/>
    <mergeCell ref="G253:G256"/>
    <mergeCell ref="H253:H256"/>
    <mergeCell ref="I253:I256"/>
    <mergeCell ref="J253:J256"/>
    <mergeCell ref="O247:O250"/>
    <mergeCell ref="Q247:Q250"/>
    <mergeCell ref="L245:L250"/>
    <mergeCell ref="M245:M250"/>
    <mergeCell ref="K241:K244"/>
    <mergeCell ref="H235:H238"/>
    <mergeCell ref="K247:K250"/>
    <mergeCell ref="N247:N250"/>
    <mergeCell ref="H247:H250"/>
    <mergeCell ref="I247:I250"/>
    <mergeCell ref="J247:J250"/>
    <mergeCell ref="M239:M244"/>
    <mergeCell ref="L239:L244"/>
    <mergeCell ref="M233:M238"/>
    <mergeCell ref="D235:D238"/>
    <mergeCell ref="D241:D244"/>
    <mergeCell ref="E241:E244"/>
    <mergeCell ref="F241:F244"/>
    <mergeCell ref="G241:G244"/>
    <mergeCell ref="H241:H244"/>
    <mergeCell ref="I241:I244"/>
    <mergeCell ref="D247:D250"/>
    <mergeCell ref="E247:E250"/>
    <mergeCell ref="F247:F250"/>
    <mergeCell ref="G247:G250"/>
    <mergeCell ref="G219:G220"/>
    <mergeCell ref="H219:H220"/>
    <mergeCell ref="I235:I238"/>
    <mergeCell ref="J235:J238"/>
    <mergeCell ref="G223:G226"/>
    <mergeCell ref="H223:H226"/>
    <mergeCell ref="D223:D226"/>
    <mergeCell ref="E223:E226"/>
    <mergeCell ref="F223:F226"/>
    <mergeCell ref="E219:E220"/>
    <mergeCell ref="F219:F220"/>
    <mergeCell ref="F203:F206"/>
    <mergeCell ref="E199:E200"/>
    <mergeCell ref="F199:F200"/>
    <mergeCell ref="H203:H206"/>
    <mergeCell ref="G203:G206"/>
    <mergeCell ref="K190:K193"/>
    <mergeCell ref="J184:J187"/>
    <mergeCell ref="G184:G187"/>
    <mergeCell ref="H184:H187"/>
    <mergeCell ref="I184:I187"/>
    <mergeCell ref="K184:K187"/>
    <mergeCell ref="H190:H193"/>
    <mergeCell ref="I190:I193"/>
    <mergeCell ref="J190:J193"/>
    <mergeCell ref="G190:G193"/>
    <mergeCell ref="E166:E169"/>
    <mergeCell ref="D166:D169"/>
    <mergeCell ref="F159:F162"/>
    <mergeCell ref="F166:F169"/>
    <mergeCell ref="F184:F187"/>
    <mergeCell ref="D190:D193"/>
    <mergeCell ref="E190:E193"/>
    <mergeCell ref="F190:F193"/>
    <mergeCell ref="D199:D200"/>
    <mergeCell ref="D203:D206"/>
    <mergeCell ref="E203:E206"/>
    <mergeCell ref="I178:I181"/>
    <mergeCell ref="D178:D181"/>
    <mergeCell ref="E178:E181"/>
    <mergeCell ref="F178:F181"/>
    <mergeCell ref="G178:G181"/>
    <mergeCell ref="D184:D187"/>
    <mergeCell ref="E184:E187"/>
    <mergeCell ref="J178:J181"/>
    <mergeCell ref="H178:H181"/>
    <mergeCell ref="I210:I213"/>
    <mergeCell ref="J210:J213"/>
    <mergeCell ref="J203:J206"/>
    <mergeCell ref="I203:I206"/>
    <mergeCell ref="K159:K162"/>
    <mergeCell ref="H172:H175"/>
    <mergeCell ref="I172:I175"/>
    <mergeCell ref="I159:I162"/>
    <mergeCell ref="H166:H169"/>
    <mergeCell ref="I166:I169"/>
    <mergeCell ref="J172:J175"/>
    <mergeCell ref="H159:H162"/>
    <mergeCell ref="G129:G132"/>
    <mergeCell ref="H129:H132"/>
    <mergeCell ref="I129:I132"/>
    <mergeCell ref="K135:K138"/>
    <mergeCell ref="J129:J132"/>
    <mergeCell ref="K129:K132"/>
    <mergeCell ref="J135:J138"/>
    <mergeCell ref="I135:I138"/>
    <mergeCell ref="D87:D90"/>
    <mergeCell ref="D129:D132"/>
    <mergeCell ref="E129:E132"/>
    <mergeCell ref="F129:F132"/>
    <mergeCell ref="D93:D96"/>
    <mergeCell ref="E93:E96"/>
    <mergeCell ref="F93:F96"/>
    <mergeCell ref="D105:D108"/>
    <mergeCell ref="E105:E108"/>
    <mergeCell ref="F105:F108"/>
    <mergeCell ref="H93:H96"/>
    <mergeCell ref="I93:I96"/>
    <mergeCell ref="J93:J96"/>
    <mergeCell ref="K93:K96"/>
    <mergeCell ref="G93:G96"/>
    <mergeCell ref="S19:S20"/>
    <mergeCell ref="R35:R36"/>
    <mergeCell ref="S35:S36"/>
    <mergeCell ref="I23:I26"/>
    <mergeCell ref="Q23:Q26"/>
    <mergeCell ref="L21:L26"/>
    <mergeCell ref="J19:J20"/>
    <mergeCell ref="R19:R20"/>
    <mergeCell ref="Q35:Q36"/>
    <mergeCell ref="E19:E20"/>
    <mergeCell ref="M15:M20"/>
    <mergeCell ref="E87:E90"/>
    <mergeCell ref="F87:F90"/>
    <mergeCell ref="G87:G90"/>
    <mergeCell ref="F23:F26"/>
    <mergeCell ref="M33:M44"/>
    <mergeCell ref="L33:L38"/>
    <mergeCell ref="K19:K20"/>
    <mergeCell ref="I19:I20"/>
    <mergeCell ref="Q19:Q20"/>
    <mergeCell ref="O23:O26"/>
    <mergeCell ref="T35:T36"/>
    <mergeCell ref="R41:R44"/>
    <mergeCell ref="S41:S44"/>
    <mergeCell ref="T41:T44"/>
    <mergeCell ref="T23:T25"/>
    <mergeCell ref="T29:T32"/>
    <mergeCell ref="R23:R26"/>
    <mergeCell ref="S23:S26"/>
    <mergeCell ref="L27:L32"/>
    <mergeCell ref="L15:L20"/>
    <mergeCell ref="O41:O44"/>
    <mergeCell ref="O35:O36"/>
    <mergeCell ref="N21:N44"/>
    <mergeCell ref="O29:O30"/>
    <mergeCell ref="N19:N20"/>
    <mergeCell ref="O19:O20"/>
    <mergeCell ref="E35:E38"/>
    <mergeCell ref="F35:F38"/>
    <mergeCell ref="G35:G38"/>
    <mergeCell ref="K35:K38"/>
    <mergeCell ref="H35:H38"/>
    <mergeCell ref="D29:D32"/>
    <mergeCell ref="E29:E32"/>
    <mergeCell ref="F29:F32"/>
    <mergeCell ref="G29:G32"/>
    <mergeCell ref="H29:H32"/>
    <mergeCell ref="I29:I32"/>
    <mergeCell ref="J29:J32"/>
    <mergeCell ref="K29:K32"/>
    <mergeCell ref="Q29:Q32"/>
    <mergeCell ref="R29:R32"/>
    <mergeCell ref="S29:S32"/>
    <mergeCell ref="Q41:Q44"/>
    <mergeCell ref="T117:T120"/>
    <mergeCell ref="E117:E120"/>
    <mergeCell ref="F117:F120"/>
    <mergeCell ref="G117:G120"/>
    <mergeCell ref="H117:H120"/>
    <mergeCell ref="I117:I120"/>
    <mergeCell ref="J117:J120"/>
    <mergeCell ref="K117:K120"/>
    <mergeCell ref="O117:O120"/>
    <mergeCell ref="R117:R120"/>
    <mergeCell ref="R111:R114"/>
    <mergeCell ref="S111:S114"/>
    <mergeCell ref="S117:S120"/>
    <mergeCell ref="N111:N114"/>
    <mergeCell ref="O111:O114"/>
    <mergeCell ref="N115:N120"/>
    <mergeCell ref="Q117:Q120"/>
    <mergeCell ref="T105:T108"/>
    <mergeCell ref="D111:D114"/>
    <mergeCell ref="E111:E114"/>
    <mergeCell ref="F111:F114"/>
    <mergeCell ref="G111:G114"/>
    <mergeCell ref="H111:H114"/>
    <mergeCell ref="I111:I114"/>
    <mergeCell ref="J111:J114"/>
    <mergeCell ref="T111:T114"/>
    <mergeCell ref="Q111:Q114"/>
    <mergeCell ref="O105:O108"/>
    <mergeCell ref="Q105:Q108"/>
    <mergeCell ref="R105:R108"/>
    <mergeCell ref="S105:S108"/>
    <mergeCell ref="M182:M187"/>
    <mergeCell ref="M176:M181"/>
    <mergeCell ref="A163:T163"/>
    <mergeCell ref="B145:B150"/>
    <mergeCell ref="A170:A175"/>
    <mergeCell ref="B170:B175"/>
    <mergeCell ref="C170:C175"/>
    <mergeCell ref="L170:L175"/>
    <mergeCell ref="M170:M175"/>
    <mergeCell ref="J153:J156"/>
    <mergeCell ref="C79:C84"/>
    <mergeCell ref="A121:A126"/>
    <mergeCell ref="B121:B126"/>
    <mergeCell ref="C121:C126"/>
    <mergeCell ref="A115:A120"/>
    <mergeCell ref="B115:B120"/>
    <mergeCell ref="C115:C120"/>
    <mergeCell ref="A109:A114"/>
    <mergeCell ref="B79:B84"/>
    <mergeCell ref="B109:B114"/>
    <mergeCell ref="N105:N108"/>
    <mergeCell ref="M103:M108"/>
    <mergeCell ref="L103:L108"/>
    <mergeCell ref="M121:M126"/>
    <mergeCell ref="M109:M114"/>
    <mergeCell ref="L115:L120"/>
    <mergeCell ref="M115:M120"/>
    <mergeCell ref="L109:L114"/>
    <mergeCell ref="L79:L84"/>
    <mergeCell ref="M79:M84"/>
    <mergeCell ref="M91:M96"/>
    <mergeCell ref="L97:L102"/>
    <mergeCell ref="M97:M102"/>
    <mergeCell ref="C109:C114"/>
    <mergeCell ref="D117:D120"/>
    <mergeCell ref="C103:C108"/>
    <mergeCell ref="N79:N84"/>
    <mergeCell ref="L85:L90"/>
    <mergeCell ref="M85:M90"/>
    <mergeCell ref="H87:H90"/>
    <mergeCell ref="I87:I90"/>
    <mergeCell ref="J87:J90"/>
    <mergeCell ref="K87:K90"/>
    <mergeCell ref="J105:J108"/>
    <mergeCell ref="K105:K108"/>
    <mergeCell ref="E123:E126"/>
    <mergeCell ref="F123:F126"/>
    <mergeCell ref="G105:G108"/>
    <mergeCell ref="H123:H126"/>
    <mergeCell ref="I123:I126"/>
    <mergeCell ref="J123:J126"/>
    <mergeCell ref="K123:K126"/>
    <mergeCell ref="B139:B144"/>
    <mergeCell ref="C139:C144"/>
    <mergeCell ref="C176:C181"/>
    <mergeCell ref="J141:J144"/>
    <mergeCell ref="J159:J162"/>
    <mergeCell ref="J166:J169"/>
    <mergeCell ref="D172:D175"/>
    <mergeCell ref="E172:E175"/>
    <mergeCell ref="F172:F175"/>
    <mergeCell ref="G172:G175"/>
    <mergeCell ref="K141:K144"/>
    <mergeCell ref="D141:D144"/>
    <mergeCell ref="E141:E144"/>
    <mergeCell ref="F141:F144"/>
    <mergeCell ref="G141:G144"/>
    <mergeCell ref="A157:C162"/>
    <mergeCell ref="F153:F156"/>
    <mergeCell ref="G153:G156"/>
    <mergeCell ref="B151:B156"/>
    <mergeCell ref="C151:C156"/>
    <mergeCell ref="E159:E162"/>
    <mergeCell ref="G159:G162"/>
    <mergeCell ref="D159:D162"/>
    <mergeCell ref="E153:E156"/>
    <mergeCell ref="A311:A316"/>
    <mergeCell ref="B311:B316"/>
    <mergeCell ref="C311:C316"/>
    <mergeCell ref="L164:L169"/>
    <mergeCell ref="B164:C169"/>
    <mergeCell ref="A176:A181"/>
    <mergeCell ref="K172:K175"/>
    <mergeCell ref="K166:K169"/>
    <mergeCell ref="G166:G169"/>
    <mergeCell ref="K178:K181"/>
    <mergeCell ref="A281:A286"/>
    <mergeCell ref="A305:A310"/>
    <mergeCell ref="B305:B310"/>
    <mergeCell ref="C305:C310"/>
    <mergeCell ref="C299:C304"/>
    <mergeCell ref="A293:A298"/>
    <mergeCell ref="B233:B238"/>
    <mergeCell ref="B356:B361"/>
    <mergeCell ref="C356:C361"/>
    <mergeCell ref="B350:B355"/>
    <mergeCell ref="B287:B292"/>
    <mergeCell ref="B293:B298"/>
    <mergeCell ref="B269:B274"/>
    <mergeCell ref="C269:C274"/>
    <mergeCell ref="B251:B256"/>
    <mergeCell ref="B324:B329"/>
    <mergeCell ref="E210:E213"/>
    <mergeCell ref="B257:B262"/>
    <mergeCell ref="C257:C262"/>
    <mergeCell ref="C208:C213"/>
    <mergeCell ref="C221:C238"/>
    <mergeCell ref="B239:B244"/>
    <mergeCell ref="B227:B232"/>
    <mergeCell ref="C239:C244"/>
    <mergeCell ref="B245:B250"/>
    <mergeCell ref="C245:C250"/>
    <mergeCell ref="B362:B367"/>
    <mergeCell ref="L182:L187"/>
    <mergeCell ref="B221:B226"/>
    <mergeCell ref="B208:B213"/>
    <mergeCell ref="C201:C206"/>
    <mergeCell ref="B188:B193"/>
    <mergeCell ref="A195:C200"/>
    <mergeCell ref="A201:A207"/>
    <mergeCell ref="K203:K206"/>
    <mergeCell ref="D210:D213"/>
    <mergeCell ref="K424:K427"/>
    <mergeCell ref="A368:A373"/>
    <mergeCell ref="B338:C343"/>
    <mergeCell ref="A338:A343"/>
    <mergeCell ref="A362:A367"/>
    <mergeCell ref="A356:A361"/>
    <mergeCell ref="C350:C355"/>
    <mergeCell ref="A344:A349"/>
    <mergeCell ref="A350:A355"/>
    <mergeCell ref="B344:C349"/>
    <mergeCell ref="C404:C409"/>
    <mergeCell ref="C410:C415"/>
    <mergeCell ref="B380:B385"/>
    <mergeCell ref="A410:A415"/>
    <mergeCell ref="A398:A403"/>
    <mergeCell ref="A386:A391"/>
    <mergeCell ref="B398:C403"/>
    <mergeCell ref="A392:A397"/>
    <mergeCell ref="C380:C391"/>
    <mergeCell ref="B386:B391"/>
    <mergeCell ref="M263:M268"/>
    <mergeCell ref="A263:A268"/>
    <mergeCell ref="C263:C268"/>
    <mergeCell ref="C251:C256"/>
    <mergeCell ref="A257:A262"/>
    <mergeCell ref="A251:A256"/>
    <mergeCell ref="L251:L256"/>
    <mergeCell ref="L263:L268"/>
    <mergeCell ref="B263:B268"/>
    <mergeCell ref="M251:M256"/>
    <mergeCell ref="C362:C367"/>
    <mergeCell ref="A245:A250"/>
    <mergeCell ref="A324:A336"/>
    <mergeCell ref="B281:B286"/>
    <mergeCell ref="A287:A292"/>
    <mergeCell ref="A275:A280"/>
    <mergeCell ref="C275:C280"/>
    <mergeCell ref="C281:C286"/>
    <mergeCell ref="A269:A274"/>
    <mergeCell ref="C293:C298"/>
    <mergeCell ref="L287:L292"/>
    <mergeCell ref="C287:C292"/>
    <mergeCell ref="D289:D292"/>
    <mergeCell ref="E289:E292"/>
    <mergeCell ref="F289:F292"/>
    <mergeCell ref="G289:G292"/>
    <mergeCell ref="H289:H292"/>
    <mergeCell ref="I289:I292"/>
    <mergeCell ref="J289:J292"/>
    <mergeCell ref="S277:S280"/>
    <mergeCell ref="T277:T280"/>
    <mergeCell ref="D283:D286"/>
    <mergeCell ref="K283:K286"/>
    <mergeCell ref="O283:O286"/>
    <mergeCell ref="M281:M286"/>
    <mergeCell ref="Q283:Q286"/>
    <mergeCell ref="R283:R286"/>
    <mergeCell ref="S283:S286"/>
    <mergeCell ref="T283:T286"/>
    <mergeCell ref="O295:O298"/>
    <mergeCell ref="Q295:Q298"/>
    <mergeCell ref="M293:M298"/>
    <mergeCell ref="N295:N298"/>
    <mergeCell ref="T295:T298"/>
    <mergeCell ref="A299:A304"/>
    <mergeCell ref="B299:B304"/>
    <mergeCell ref="Q331:Q336"/>
    <mergeCell ref="R331:R336"/>
    <mergeCell ref="S331:S336"/>
    <mergeCell ref="P322:P323"/>
    <mergeCell ref="S326:S329"/>
    <mergeCell ref="R295:R298"/>
    <mergeCell ref="S295:S298"/>
    <mergeCell ref="N265:N268"/>
    <mergeCell ref="N283:N286"/>
    <mergeCell ref="O277:O280"/>
    <mergeCell ref="Q277:Q280"/>
    <mergeCell ref="O265:O268"/>
    <mergeCell ref="Q265:Q268"/>
    <mergeCell ref="N271:N274"/>
    <mergeCell ref="O271:O274"/>
    <mergeCell ref="N277:N280"/>
    <mergeCell ref="K331:K336"/>
    <mergeCell ref="M318:M323"/>
    <mergeCell ref="E322:E323"/>
    <mergeCell ref="C331:C336"/>
    <mergeCell ref="D326:D329"/>
    <mergeCell ref="E326:E329"/>
    <mergeCell ref="F326:F329"/>
    <mergeCell ref="H326:H329"/>
    <mergeCell ref="I326:I329"/>
    <mergeCell ref="J326:J329"/>
    <mergeCell ref="G283:G286"/>
    <mergeCell ref="E313:E316"/>
    <mergeCell ref="F313:F316"/>
    <mergeCell ref="L269:L274"/>
    <mergeCell ref="L275:L280"/>
    <mergeCell ref="J301:J304"/>
    <mergeCell ref="K301:K304"/>
    <mergeCell ref="L293:L298"/>
    <mergeCell ref="K289:K292"/>
    <mergeCell ref="H307:H310"/>
    <mergeCell ref="D307:D310"/>
    <mergeCell ref="Q271:Q274"/>
    <mergeCell ref="M269:M274"/>
    <mergeCell ref="M275:M280"/>
    <mergeCell ref="H283:H286"/>
    <mergeCell ref="K271:K274"/>
    <mergeCell ref="I283:I286"/>
    <mergeCell ref="J283:J286"/>
    <mergeCell ref="E283:E286"/>
    <mergeCell ref="F283:F286"/>
    <mergeCell ref="L176:L181"/>
    <mergeCell ref="B133:B138"/>
    <mergeCell ref="E307:E310"/>
    <mergeCell ref="F307:F310"/>
    <mergeCell ref="G307:G310"/>
    <mergeCell ref="K253:K256"/>
    <mergeCell ref="L257:L262"/>
    <mergeCell ref="B275:B280"/>
    <mergeCell ref="L281:L286"/>
    <mergeCell ref="K277:K280"/>
    <mergeCell ref="L157:L162"/>
    <mergeCell ref="L39:L44"/>
    <mergeCell ref="I41:I42"/>
    <mergeCell ref="J41:J42"/>
    <mergeCell ref="K41:K42"/>
    <mergeCell ref="L139:L144"/>
    <mergeCell ref="I141:I144"/>
    <mergeCell ref="K81:K84"/>
    <mergeCell ref="L91:L96"/>
    <mergeCell ref="K111:K114"/>
    <mergeCell ref="H41:H42"/>
    <mergeCell ref="C188:C193"/>
    <mergeCell ref="B182:C187"/>
    <mergeCell ref="B127:C132"/>
    <mergeCell ref="B176:B181"/>
    <mergeCell ref="H141:H144"/>
    <mergeCell ref="D99:D102"/>
    <mergeCell ref="E99:E102"/>
    <mergeCell ref="F99:F102"/>
    <mergeCell ref="D123:D126"/>
    <mergeCell ref="L557:L562"/>
    <mergeCell ref="L533:L538"/>
    <mergeCell ref="B533:B538"/>
    <mergeCell ref="A520:T520"/>
    <mergeCell ref="M557:M562"/>
    <mergeCell ref="M551:M556"/>
    <mergeCell ref="M545:M550"/>
    <mergeCell ref="C557:C562"/>
    <mergeCell ref="C527:C556"/>
    <mergeCell ref="A551:A556"/>
    <mergeCell ref="C514:C519"/>
    <mergeCell ref="B508:C513"/>
    <mergeCell ref="L514:L519"/>
    <mergeCell ref="B514:B519"/>
    <mergeCell ref="L508:L513"/>
    <mergeCell ref="D516:D519"/>
    <mergeCell ref="E512:E513"/>
    <mergeCell ref="F512:F513"/>
    <mergeCell ref="E516:E519"/>
    <mergeCell ref="F516:F519"/>
    <mergeCell ref="B545:B550"/>
    <mergeCell ref="B551:B556"/>
    <mergeCell ref="A539:A544"/>
    <mergeCell ref="A374:A379"/>
    <mergeCell ref="A507:T507"/>
    <mergeCell ref="A440:A445"/>
    <mergeCell ref="A404:A409"/>
    <mergeCell ref="A514:A519"/>
    <mergeCell ref="A380:A385"/>
    <mergeCell ref="B410:B415"/>
    <mergeCell ref="B557:B562"/>
    <mergeCell ref="A508:A513"/>
    <mergeCell ref="A527:A532"/>
    <mergeCell ref="A521:A526"/>
    <mergeCell ref="A557:A562"/>
    <mergeCell ref="A545:A550"/>
    <mergeCell ref="A533:A538"/>
    <mergeCell ref="B521:C526"/>
    <mergeCell ref="B527:B532"/>
    <mergeCell ref="B539:B544"/>
    <mergeCell ref="L527:L532"/>
    <mergeCell ref="K512:K513"/>
    <mergeCell ref="K516:K519"/>
    <mergeCell ref="D525:D526"/>
    <mergeCell ref="E525:E526"/>
    <mergeCell ref="K525:K526"/>
    <mergeCell ref="I512:I513"/>
    <mergeCell ref="J512:J513"/>
    <mergeCell ref="F525:F526"/>
    <mergeCell ref="G525:G526"/>
    <mergeCell ref="H525:H526"/>
    <mergeCell ref="I525:I526"/>
    <mergeCell ref="J525:J526"/>
    <mergeCell ref="N392:N397"/>
    <mergeCell ref="K418:K421"/>
    <mergeCell ref="L392:L397"/>
    <mergeCell ref="K406:K409"/>
    <mergeCell ref="L404:L409"/>
    <mergeCell ref="L398:L403"/>
    <mergeCell ref="L410:L415"/>
    <mergeCell ref="A428:A433"/>
    <mergeCell ref="D430:D433"/>
    <mergeCell ref="E430:E432"/>
    <mergeCell ref="M404:M409"/>
    <mergeCell ref="A416:A421"/>
    <mergeCell ref="B416:B421"/>
    <mergeCell ref="A422:A427"/>
    <mergeCell ref="B422:B427"/>
    <mergeCell ref="M410:M415"/>
    <mergeCell ref="F430:F432"/>
    <mergeCell ref="A494:T494"/>
    <mergeCell ref="A495:A500"/>
    <mergeCell ref="A434:A439"/>
    <mergeCell ref="O458:O461"/>
    <mergeCell ref="Q458:Q461"/>
    <mergeCell ref="R458:R461"/>
    <mergeCell ref="S458:S461"/>
    <mergeCell ref="T458:T461"/>
    <mergeCell ref="M495:M500"/>
    <mergeCell ref="F450:F451"/>
    <mergeCell ref="K412:K415"/>
    <mergeCell ref="D358:D361"/>
    <mergeCell ref="K352:K355"/>
    <mergeCell ref="L368:L373"/>
    <mergeCell ref="L374:L379"/>
    <mergeCell ref="L380:L385"/>
    <mergeCell ref="G388:G391"/>
    <mergeCell ref="D394:D397"/>
    <mergeCell ref="E394:E397"/>
    <mergeCell ref="F394:F397"/>
    <mergeCell ref="C434:C439"/>
    <mergeCell ref="L434:L439"/>
    <mergeCell ref="B428:B433"/>
    <mergeCell ref="B434:B439"/>
    <mergeCell ref="H430:H432"/>
    <mergeCell ref="I430:I432"/>
    <mergeCell ref="C428:C433"/>
    <mergeCell ref="G430:G432"/>
    <mergeCell ref="B404:B409"/>
    <mergeCell ref="D388:D391"/>
    <mergeCell ref="E388:E391"/>
    <mergeCell ref="F388:F391"/>
    <mergeCell ref="D402:D403"/>
    <mergeCell ref="E402:E403"/>
    <mergeCell ref="F402:F403"/>
    <mergeCell ref="D406:D409"/>
    <mergeCell ref="E406:E409"/>
    <mergeCell ref="F406:F409"/>
    <mergeCell ref="L440:L445"/>
    <mergeCell ref="L386:L391"/>
    <mergeCell ref="N386:N391"/>
    <mergeCell ref="M380:M385"/>
    <mergeCell ref="M386:M391"/>
    <mergeCell ref="N380:N385"/>
    <mergeCell ref="M392:M397"/>
    <mergeCell ref="M434:M439"/>
    <mergeCell ref="M428:M433"/>
    <mergeCell ref="L428:L433"/>
    <mergeCell ref="N352:N355"/>
    <mergeCell ref="M374:M379"/>
    <mergeCell ref="B374:C379"/>
    <mergeCell ref="M356:M361"/>
    <mergeCell ref="M350:M355"/>
    <mergeCell ref="M368:M373"/>
    <mergeCell ref="N374:N379"/>
    <mergeCell ref="B368:B373"/>
    <mergeCell ref="C368:C373"/>
    <mergeCell ref="L350:L355"/>
    <mergeCell ref="A501:A506"/>
    <mergeCell ref="B392:B397"/>
    <mergeCell ref="A446:A451"/>
    <mergeCell ref="B501:B506"/>
    <mergeCell ref="B495:C500"/>
    <mergeCell ref="C422:C427"/>
    <mergeCell ref="C416:C421"/>
    <mergeCell ref="C392:C397"/>
    <mergeCell ref="C501:C506"/>
    <mergeCell ref="B470:C475"/>
    <mergeCell ref="A571:A574"/>
    <mergeCell ref="C569:C570"/>
    <mergeCell ref="C571:C574"/>
    <mergeCell ref="B569:B570"/>
    <mergeCell ref="B571:B574"/>
    <mergeCell ref="A569:A570"/>
    <mergeCell ref="P4:P5"/>
    <mergeCell ref="Q4:T4"/>
    <mergeCell ref="L6:L11"/>
    <mergeCell ref="D19:D20"/>
    <mergeCell ref="N4:N5"/>
    <mergeCell ref="F19:F20"/>
    <mergeCell ref="G19:G20"/>
    <mergeCell ref="H19:H20"/>
    <mergeCell ref="T19:T20"/>
    <mergeCell ref="D10:D11"/>
    <mergeCell ref="A4:A5"/>
    <mergeCell ref="A6:A11"/>
    <mergeCell ref="A15:A20"/>
    <mergeCell ref="B15:C20"/>
    <mergeCell ref="O10:O11"/>
    <mergeCell ref="Q10:Q11"/>
    <mergeCell ref="R10:R11"/>
    <mergeCell ref="A14:T14"/>
    <mergeCell ref="E10:E11"/>
    <mergeCell ref="F10:F11"/>
    <mergeCell ref="G10:G11"/>
    <mergeCell ref="H10:H11"/>
    <mergeCell ref="I10:I11"/>
    <mergeCell ref="J10:J11"/>
    <mergeCell ref="Q1:T1"/>
    <mergeCell ref="B6:C11"/>
    <mergeCell ref="L4:L5"/>
    <mergeCell ref="B4:B5"/>
    <mergeCell ref="M6:M11"/>
    <mergeCell ref="C4:C5"/>
    <mergeCell ref="D4:D5"/>
    <mergeCell ref="O4:O5"/>
    <mergeCell ref="R3:T3"/>
    <mergeCell ref="I1:J1"/>
    <mergeCell ref="M4:M5"/>
    <mergeCell ref="H23:H26"/>
    <mergeCell ref="D35:D38"/>
    <mergeCell ref="A182:A187"/>
    <mergeCell ref="A59:T59"/>
    <mergeCell ref="A12:T12"/>
    <mergeCell ref="K10:K11"/>
    <mergeCell ref="S10:S11"/>
    <mergeCell ref="T10:T11"/>
    <mergeCell ref="N10:N11"/>
    <mergeCell ref="M46:M51"/>
    <mergeCell ref="A45:T45"/>
    <mergeCell ref="A46:A51"/>
    <mergeCell ref="B21:B26"/>
    <mergeCell ref="B27:B32"/>
    <mergeCell ref="A21:A26"/>
    <mergeCell ref="C21:C44"/>
    <mergeCell ref="A33:A38"/>
    <mergeCell ref="B33:B38"/>
    <mergeCell ref="A27:A32"/>
    <mergeCell ref="E4:K4"/>
    <mergeCell ref="L46:L51"/>
    <mergeCell ref="G23:G26"/>
    <mergeCell ref="J23:J26"/>
    <mergeCell ref="K23:K26"/>
    <mergeCell ref="I35:I38"/>
    <mergeCell ref="J35:J38"/>
    <mergeCell ref="E41:E42"/>
    <mergeCell ref="F41:F42"/>
    <mergeCell ref="G41:G42"/>
    <mergeCell ref="A39:A44"/>
    <mergeCell ref="B39:B44"/>
    <mergeCell ref="A103:A108"/>
    <mergeCell ref="A97:A102"/>
    <mergeCell ref="B97:B102"/>
    <mergeCell ref="A53:A58"/>
    <mergeCell ref="B46:C51"/>
    <mergeCell ref="A73:A78"/>
    <mergeCell ref="A79:A84"/>
    <mergeCell ref="B103:B108"/>
    <mergeCell ref="M199:M200"/>
    <mergeCell ref="D41:D44"/>
    <mergeCell ref="T331:T336"/>
    <mergeCell ref="P331:P336"/>
    <mergeCell ref="M157:M162"/>
    <mergeCell ref="L66:L71"/>
    <mergeCell ref="M66:M71"/>
    <mergeCell ref="R277:R280"/>
    <mergeCell ref="N331:N336"/>
    <mergeCell ref="G199:G200"/>
    <mergeCell ref="D229:D232"/>
    <mergeCell ref="B330:T330"/>
    <mergeCell ref="I199:I200"/>
    <mergeCell ref="M151:M156"/>
    <mergeCell ref="M287:M292"/>
    <mergeCell ref="L188:L193"/>
    <mergeCell ref="M188:M193"/>
    <mergeCell ref="M201:M206"/>
    <mergeCell ref="M227:M232"/>
    <mergeCell ref="L208:L213"/>
    <mergeCell ref="L201:L206"/>
    <mergeCell ref="A239:A244"/>
    <mergeCell ref="K229:K232"/>
    <mergeCell ref="A233:A238"/>
    <mergeCell ref="I229:I232"/>
    <mergeCell ref="J229:J232"/>
    <mergeCell ref="G229:G232"/>
    <mergeCell ref="K235:K238"/>
    <mergeCell ref="J241:J244"/>
    <mergeCell ref="A227:A232"/>
    <mergeCell ref="C97:C102"/>
    <mergeCell ref="D135:D138"/>
    <mergeCell ref="E135:E138"/>
    <mergeCell ref="J199:J200"/>
    <mergeCell ref="H199:H200"/>
    <mergeCell ref="G135:G138"/>
    <mergeCell ref="H135:H138"/>
    <mergeCell ref="F135:F138"/>
    <mergeCell ref="H105:H108"/>
    <mergeCell ref="I105:I108"/>
    <mergeCell ref="M362:M367"/>
    <mergeCell ref="J331:J336"/>
    <mergeCell ref="L356:L361"/>
    <mergeCell ref="L362:L367"/>
    <mergeCell ref="L344:L349"/>
    <mergeCell ref="M344:M349"/>
    <mergeCell ref="A337:T337"/>
    <mergeCell ref="D331:D336"/>
    <mergeCell ref="B331:B336"/>
    <mergeCell ref="O331:O336"/>
    <mergeCell ref="A2:T2"/>
    <mergeCell ref="L53:L58"/>
    <mergeCell ref="M21:M32"/>
    <mergeCell ref="N133:N138"/>
    <mergeCell ref="D23:D26"/>
    <mergeCell ref="E23:E26"/>
    <mergeCell ref="M73:M78"/>
    <mergeCell ref="L127:L132"/>
    <mergeCell ref="M127:M132"/>
    <mergeCell ref="G123:G126"/>
    <mergeCell ref="N139:N144"/>
    <mergeCell ref="N145:N150"/>
    <mergeCell ref="N151:N156"/>
    <mergeCell ref="N166:N169"/>
    <mergeCell ref="A188:A193"/>
    <mergeCell ref="A52:T52"/>
    <mergeCell ref="M164:M169"/>
    <mergeCell ref="N127:N132"/>
    <mergeCell ref="A164:A169"/>
    <mergeCell ref="A91:A96"/>
    <mergeCell ref="A133:A138"/>
    <mergeCell ref="M139:M144"/>
    <mergeCell ref="A145:A150"/>
    <mergeCell ref="A151:A156"/>
    <mergeCell ref="M221:M226"/>
    <mergeCell ref="M215:M220"/>
    <mergeCell ref="A221:A226"/>
    <mergeCell ref="A215:A220"/>
    <mergeCell ref="K219:K220"/>
    <mergeCell ref="I219:I220"/>
    <mergeCell ref="J219:J220"/>
    <mergeCell ref="L221:L226"/>
    <mergeCell ref="J223:J226"/>
    <mergeCell ref="D219:D220"/>
    <mergeCell ref="K210:K213"/>
    <mergeCell ref="B215:C220"/>
    <mergeCell ref="N208:N213"/>
    <mergeCell ref="L215:L220"/>
    <mergeCell ref="A214:T214"/>
    <mergeCell ref="A208:A213"/>
    <mergeCell ref="M208:M213"/>
    <mergeCell ref="F210:F213"/>
    <mergeCell ref="G210:G213"/>
    <mergeCell ref="H210:H213"/>
    <mergeCell ref="E229:E232"/>
    <mergeCell ref="L233:L238"/>
    <mergeCell ref="L227:L232"/>
    <mergeCell ref="K223:K226"/>
    <mergeCell ref="I223:I226"/>
    <mergeCell ref="E235:E238"/>
    <mergeCell ref="F235:F238"/>
    <mergeCell ref="G235:G238"/>
    <mergeCell ref="H229:H232"/>
    <mergeCell ref="F229:F232"/>
    <mergeCell ref="M257:M262"/>
    <mergeCell ref="M416:M421"/>
    <mergeCell ref="M422:M427"/>
    <mergeCell ref="L422:L427"/>
    <mergeCell ref="L416:L421"/>
    <mergeCell ref="M324:M329"/>
    <mergeCell ref="L331:L336"/>
    <mergeCell ref="M398:M403"/>
    <mergeCell ref="L324:L329"/>
    <mergeCell ref="M331:M336"/>
    <mergeCell ref="M440:M445"/>
    <mergeCell ref="A470:A475"/>
    <mergeCell ref="L446:L451"/>
    <mergeCell ref="A456:A461"/>
    <mergeCell ref="A463:A468"/>
    <mergeCell ref="A462:T462"/>
    <mergeCell ref="B440:C445"/>
    <mergeCell ref="M456:M461"/>
    <mergeCell ref="M446:M451"/>
    <mergeCell ref="B446:C451"/>
    <mergeCell ref="A452:A455"/>
    <mergeCell ref="C452:C455"/>
    <mergeCell ref="B452:B455"/>
    <mergeCell ref="L452:L455"/>
    <mergeCell ref="J454:J455"/>
    <mergeCell ref="K454:K455"/>
    <mergeCell ref="M452:M455"/>
    <mergeCell ref="D450:D451"/>
    <mergeCell ref="E450:E451"/>
    <mergeCell ref="L456:L461"/>
    <mergeCell ref="D454:D455"/>
    <mergeCell ref="E454:E455"/>
    <mergeCell ref="F454:F455"/>
    <mergeCell ref="G454:G455"/>
    <mergeCell ref="H454:H455"/>
    <mergeCell ref="I454:I455"/>
    <mergeCell ref="B456:B461"/>
    <mergeCell ref="C456:C461"/>
    <mergeCell ref="E467:E468"/>
    <mergeCell ref="F467:F468"/>
    <mergeCell ref="L470:L475"/>
    <mergeCell ref="L463:L468"/>
    <mergeCell ref="G467:G468"/>
    <mergeCell ref="H467:H468"/>
    <mergeCell ref="I467:I468"/>
    <mergeCell ref="J467:J468"/>
    <mergeCell ref="K467:K468"/>
    <mergeCell ref="A488:A493"/>
    <mergeCell ref="C488:C493"/>
    <mergeCell ref="A476:A481"/>
    <mergeCell ref="C476:C481"/>
    <mergeCell ref="A482:A487"/>
    <mergeCell ref="B482:B487"/>
    <mergeCell ref="B476:B481"/>
    <mergeCell ref="C482:C487"/>
    <mergeCell ref="B488:B493"/>
    <mergeCell ref="M470:M475"/>
    <mergeCell ref="M482:M487"/>
    <mergeCell ref="L482:L487"/>
    <mergeCell ref="M463:M468"/>
    <mergeCell ref="M476:M481"/>
    <mergeCell ref="A469:T469"/>
    <mergeCell ref="B463:C468"/>
    <mergeCell ref="L476:L481"/>
    <mergeCell ref="D467:D468"/>
    <mergeCell ref="D474:D475"/>
    <mergeCell ref="C324:C329"/>
    <mergeCell ref="E331:E336"/>
    <mergeCell ref="I331:I336"/>
    <mergeCell ref="F331:F336"/>
    <mergeCell ref="G331:G336"/>
    <mergeCell ref="H331:H336"/>
    <mergeCell ref="A139:A144"/>
    <mergeCell ref="C133:C138"/>
    <mergeCell ref="M133:M138"/>
    <mergeCell ref="M145:M150"/>
    <mergeCell ref="C145:C150"/>
    <mergeCell ref="L145:L150"/>
    <mergeCell ref="L133:L138"/>
    <mergeCell ref="G147:G150"/>
    <mergeCell ref="K147:K150"/>
    <mergeCell ref="H147:H150"/>
    <mergeCell ref="L151:L156"/>
    <mergeCell ref="D147:D150"/>
    <mergeCell ref="E147:E150"/>
    <mergeCell ref="F147:F150"/>
    <mergeCell ref="D153:D156"/>
    <mergeCell ref="I153:I156"/>
    <mergeCell ref="K153:K156"/>
    <mergeCell ref="I147:I150"/>
    <mergeCell ref="J147:J150"/>
    <mergeCell ref="H153:H156"/>
    <mergeCell ref="H75:H78"/>
    <mergeCell ref="I75:I78"/>
    <mergeCell ref="L60:L65"/>
    <mergeCell ref="M60:M65"/>
    <mergeCell ref="A72:T72"/>
    <mergeCell ref="F68:F71"/>
    <mergeCell ref="G68:G71"/>
    <mergeCell ref="H68:H71"/>
    <mergeCell ref="I68:I71"/>
    <mergeCell ref="J68:J71"/>
    <mergeCell ref="K68:K71"/>
    <mergeCell ref="A60:C65"/>
    <mergeCell ref="A127:A132"/>
    <mergeCell ref="A66:C71"/>
    <mergeCell ref="B91:B96"/>
    <mergeCell ref="C91:C96"/>
    <mergeCell ref="B73:C78"/>
    <mergeCell ref="A85:A90"/>
    <mergeCell ref="B85:B90"/>
    <mergeCell ref="C85:C90"/>
    <mergeCell ref="D57:D58"/>
    <mergeCell ref="E57:E58"/>
    <mergeCell ref="F57:F58"/>
    <mergeCell ref="B53:C58"/>
    <mergeCell ref="D68:D71"/>
    <mergeCell ref="E68:E71"/>
    <mergeCell ref="K99:K102"/>
    <mergeCell ref="G99:G102"/>
    <mergeCell ref="H99:H102"/>
    <mergeCell ref="I99:I102"/>
    <mergeCell ref="J99:J102"/>
    <mergeCell ref="D75:D78"/>
    <mergeCell ref="E75:E78"/>
    <mergeCell ref="F75:F78"/>
    <mergeCell ref="K50:K51"/>
    <mergeCell ref="K62:K65"/>
    <mergeCell ref="S123:S126"/>
    <mergeCell ref="T123:T126"/>
    <mergeCell ref="L121:L126"/>
    <mergeCell ref="N123:N126"/>
    <mergeCell ref="O123:O126"/>
    <mergeCell ref="Q123:Q126"/>
    <mergeCell ref="M53:M58"/>
    <mergeCell ref="L73:L78"/>
    <mergeCell ref="I57:I58"/>
    <mergeCell ref="J57:J58"/>
    <mergeCell ref="R123:R126"/>
    <mergeCell ref="D50:D51"/>
    <mergeCell ref="E50:E51"/>
    <mergeCell ref="F50:F51"/>
    <mergeCell ref="G50:G51"/>
    <mergeCell ref="H50:H51"/>
    <mergeCell ref="I50:I51"/>
    <mergeCell ref="J50:J51"/>
    <mergeCell ref="K57:K58"/>
    <mergeCell ref="D62:D65"/>
    <mergeCell ref="E62:E65"/>
    <mergeCell ref="F62:F65"/>
    <mergeCell ref="G62:G65"/>
    <mergeCell ref="H62:H65"/>
    <mergeCell ref="I62:I65"/>
    <mergeCell ref="J62:J65"/>
    <mergeCell ref="G57:G58"/>
    <mergeCell ref="H57:H58"/>
    <mergeCell ref="G75:G78"/>
    <mergeCell ref="J75:J78"/>
    <mergeCell ref="K75:K78"/>
    <mergeCell ref="D81:D84"/>
    <mergeCell ref="E81:E84"/>
    <mergeCell ref="F81:F84"/>
    <mergeCell ref="G81:G84"/>
    <mergeCell ref="H81:H84"/>
    <mergeCell ref="I81:I84"/>
    <mergeCell ref="J81:J84"/>
    <mergeCell ref="G394:G397"/>
    <mergeCell ref="S388:S391"/>
    <mergeCell ref="H394:H397"/>
    <mergeCell ref="I394:I397"/>
    <mergeCell ref="J394:J397"/>
    <mergeCell ref="K394:K397"/>
    <mergeCell ref="H388:H391"/>
    <mergeCell ref="I388:I391"/>
    <mergeCell ref="J388:J391"/>
    <mergeCell ref="K388:K391"/>
    <mergeCell ref="T388:T391"/>
    <mergeCell ref="O394:O397"/>
    <mergeCell ref="Q394:Q397"/>
    <mergeCell ref="R394:R397"/>
    <mergeCell ref="S394:S397"/>
    <mergeCell ref="T394:T397"/>
    <mergeCell ref="O388:O391"/>
    <mergeCell ref="Q388:Q391"/>
    <mergeCell ref="R388:R391"/>
    <mergeCell ref="G402:G403"/>
    <mergeCell ref="H402:H403"/>
    <mergeCell ref="I402:I403"/>
    <mergeCell ref="J402:J403"/>
    <mergeCell ref="K402:K403"/>
    <mergeCell ref="N402:N403"/>
    <mergeCell ref="O402:O403"/>
    <mergeCell ref="P402:P403"/>
    <mergeCell ref="Q402:Q403"/>
    <mergeCell ref="R402:R403"/>
    <mergeCell ref="S402:S403"/>
    <mergeCell ref="T402:T403"/>
    <mergeCell ref="G406:G409"/>
    <mergeCell ref="H406:H409"/>
    <mergeCell ref="I406:I409"/>
    <mergeCell ref="J406:J409"/>
    <mergeCell ref="N406:N409"/>
    <mergeCell ref="O406:O409"/>
    <mergeCell ref="P406:P409"/>
    <mergeCell ref="Q406:Q409"/>
    <mergeCell ref="R406:R409"/>
    <mergeCell ref="S406:S409"/>
    <mergeCell ref="T406:T409"/>
    <mergeCell ref="D412:D415"/>
    <mergeCell ref="E412:E415"/>
    <mergeCell ref="F412:F415"/>
    <mergeCell ref="G412:G415"/>
    <mergeCell ref="H412:H415"/>
    <mergeCell ref="I412:I415"/>
    <mergeCell ref="J412:J415"/>
    <mergeCell ref="N412:N415"/>
    <mergeCell ref="O412:O415"/>
    <mergeCell ref="P412:P415"/>
    <mergeCell ref="Q412:Q415"/>
    <mergeCell ref="R412:R415"/>
    <mergeCell ref="S412:S415"/>
    <mergeCell ref="T412:T415"/>
    <mergeCell ref="D418:D421"/>
    <mergeCell ref="E418:E421"/>
    <mergeCell ref="F418:F421"/>
    <mergeCell ref="G418:G421"/>
    <mergeCell ref="H418:H421"/>
    <mergeCell ref="I418:I421"/>
    <mergeCell ref="J418:J421"/>
    <mergeCell ref="N418:N421"/>
    <mergeCell ref="O418:O421"/>
    <mergeCell ref="P418:P421"/>
    <mergeCell ref="Q418:Q421"/>
    <mergeCell ref="R418:R421"/>
    <mergeCell ref="S418:S421"/>
    <mergeCell ref="T418:T421"/>
    <mergeCell ref="D424:D427"/>
    <mergeCell ref="E424:E427"/>
    <mergeCell ref="F424:F427"/>
    <mergeCell ref="G424:G427"/>
    <mergeCell ref="H424:H427"/>
    <mergeCell ref="I424:I427"/>
    <mergeCell ref="J424:J427"/>
    <mergeCell ref="T424:T427"/>
    <mergeCell ref="O424:O427"/>
    <mergeCell ref="P424:P427"/>
    <mergeCell ref="O430:O432"/>
    <mergeCell ref="P430:P432"/>
    <mergeCell ref="Q424:Q427"/>
    <mergeCell ref="R424:R427"/>
    <mergeCell ref="S424:S427"/>
    <mergeCell ref="T430:T432"/>
    <mergeCell ref="Q430:Q432"/>
    <mergeCell ref="R430:R432"/>
    <mergeCell ref="S430:S432"/>
    <mergeCell ref="J430:J432"/>
    <mergeCell ref="K430:K432"/>
    <mergeCell ref="N430:N432"/>
    <mergeCell ref="N424:N427"/>
    <mergeCell ref="R478:R481"/>
    <mergeCell ref="D478:D481"/>
    <mergeCell ref="E478:E481"/>
    <mergeCell ref="F478:F481"/>
    <mergeCell ref="G478:G481"/>
    <mergeCell ref="H478:H481"/>
    <mergeCell ref="I478:I481"/>
    <mergeCell ref="J478:J481"/>
    <mergeCell ref="K478:K481"/>
    <mergeCell ref="S478:S481"/>
    <mergeCell ref="T478:T481"/>
    <mergeCell ref="D484:D487"/>
    <mergeCell ref="E484:E487"/>
    <mergeCell ref="F484:F487"/>
    <mergeCell ref="G484:G487"/>
    <mergeCell ref="H484:H487"/>
    <mergeCell ref="I484:I487"/>
    <mergeCell ref="J484:J487"/>
    <mergeCell ref="O478:O481"/>
    <mergeCell ref="D490:D493"/>
    <mergeCell ref="R474:R475"/>
    <mergeCell ref="S474:S475"/>
    <mergeCell ref="T474:T475"/>
    <mergeCell ref="Q484:Q487"/>
    <mergeCell ref="R484:R487"/>
    <mergeCell ref="S484:S487"/>
    <mergeCell ref="T484:T487"/>
    <mergeCell ref="K484:K487"/>
    <mergeCell ref="N484:N487"/>
    <mergeCell ref="Q490:Q493"/>
    <mergeCell ref="N474:N475"/>
    <mergeCell ref="O474:O475"/>
    <mergeCell ref="P474:P475"/>
    <mergeCell ref="Q474:Q475"/>
    <mergeCell ref="O484:O487"/>
    <mergeCell ref="P484:P487"/>
    <mergeCell ref="P478:P481"/>
    <mergeCell ref="Q478:Q481"/>
    <mergeCell ref="N478:N481"/>
    <mergeCell ref="I490:I493"/>
    <mergeCell ref="J490:J493"/>
    <mergeCell ref="K490:K493"/>
    <mergeCell ref="P489:P493"/>
    <mergeCell ref="N490:N493"/>
    <mergeCell ref="O490:O493"/>
    <mergeCell ref="M488:M493"/>
    <mergeCell ref="L488:L493"/>
    <mergeCell ref="E490:E493"/>
    <mergeCell ref="F490:F493"/>
    <mergeCell ref="G490:G493"/>
    <mergeCell ref="H490:H493"/>
    <mergeCell ref="R490:R493"/>
    <mergeCell ref="S490:S493"/>
    <mergeCell ref="T490:T493"/>
    <mergeCell ref="E474:E475"/>
    <mergeCell ref="F474:F475"/>
    <mergeCell ref="G474:G475"/>
    <mergeCell ref="H474:H475"/>
    <mergeCell ref="I474:I475"/>
    <mergeCell ref="J474:J475"/>
    <mergeCell ref="K474:K475"/>
    <mergeCell ref="D499:D500"/>
    <mergeCell ref="D503:D506"/>
    <mergeCell ref="E503:E506"/>
    <mergeCell ref="F503:F506"/>
    <mergeCell ref="E499:E500"/>
    <mergeCell ref="F499:F500"/>
    <mergeCell ref="G503:G506"/>
    <mergeCell ref="H503:H506"/>
    <mergeCell ref="I503:I506"/>
    <mergeCell ref="J503:J506"/>
    <mergeCell ref="K503:K506"/>
    <mergeCell ref="N503:N506"/>
    <mergeCell ref="O503:O506"/>
    <mergeCell ref="P503:P506"/>
    <mergeCell ref="M501:M506"/>
    <mergeCell ref="L501:L506"/>
    <mergeCell ref="Q503:Q506"/>
    <mergeCell ref="R503:R506"/>
    <mergeCell ref="S503:S506"/>
    <mergeCell ref="T503:T506"/>
    <mergeCell ref="G499:G500"/>
    <mergeCell ref="H499:H500"/>
    <mergeCell ref="I499:I500"/>
    <mergeCell ref="J499:J500"/>
    <mergeCell ref="K499:K500"/>
    <mergeCell ref="N499:N500"/>
    <mergeCell ref="O499:O500"/>
    <mergeCell ref="P499:P500"/>
    <mergeCell ref="L495:L500"/>
    <mergeCell ref="Q499:Q500"/>
    <mergeCell ref="R499:R500"/>
    <mergeCell ref="S499:S500"/>
    <mergeCell ref="T499:T500"/>
    <mergeCell ref="N467:N468"/>
    <mergeCell ref="O467:O468"/>
    <mergeCell ref="P467:P468"/>
    <mergeCell ref="Q467:Q468"/>
    <mergeCell ref="R467:R468"/>
    <mergeCell ref="S467:S468"/>
    <mergeCell ref="T467:T468"/>
    <mergeCell ref="D512:D513"/>
    <mergeCell ref="G512:G513"/>
    <mergeCell ref="H512:H513"/>
    <mergeCell ref="N512:N513"/>
    <mergeCell ref="O512:O513"/>
    <mergeCell ref="P512:P513"/>
    <mergeCell ref="M508:M513"/>
    <mergeCell ref="Q512:Q513"/>
    <mergeCell ref="R512:R513"/>
    <mergeCell ref="S512:S513"/>
    <mergeCell ref="T512:T513"/>
    <mergeCell ref="R516:R519"/>
    <mergeCell ref="S516:S519"/>
    <mergeCell ref="T516:T519"/>
    <mergeCell ref="N516:N519"/>
    <mergeCell ref="O516:O519"/>
    <mergeCell ref="P516:P519"/>
    <mergeCell ref="Q516:Q519"/>
    <mergeCell ref="M514:M519"/>
    <mergeCell ref="G516:G519"/>
    <mergeCell ref="H516:H519"/>
    <mergeCell ref="I516:I519"/>
    <mergeCell ref="J516:J519"/>
    <mergeCell ref="N525:N526"/>
    <mergeCell ref="O525:O526"/>
    <mergeCell ref="L521:L526"/>
    <mergeCell ref="M521:M526"/>
    <mergeCell ref="P525:P526"/>
    <mergeCell ref="Q525:Q526"/>
    <mergeCell ref="R525:R526"/>
    <mergeCell ref="S525:S526"/>
    <mergeCell ref="T525:T526"/>
    <mergeCell ref="D529:D532"/>
    <mergeCell ref="E529:E532"/>
    <mergeCell ref="F529:F532"/>
    <mergeCell ref="G529:G532"/>
    <mergeCell ref="H529:H532"/>
    <mergeCell ref="I529:I532"/>
    <mergeCell ref="J529:J532"/>
    <mergeCell ref="K529:K532"/>
    <mergeCell ref="N529:N532"/>
    <mergeCell ref="O529:O532"/>
    <mergeCell ref="P529:P532"/>
    <mergeCell ref="M527:M532"/>
    <mergeCell ref="Q529:Q532"/>
    <mergeCell ref="R529:R532"/>
    <mergeCell ref="S529:S532"/>
    <mergeCell ref="T529:T532"/>
    <mergeCell ref="D535:D538"/>
    <mergeCell ref="E535:E538"/>
    <mergeCell ref="F535:F538"/>
    <mergeCell ref="G535:G538"/>
    <mergeCell ref="H535:H538"/>
    <mergeCell ref="I535:I538"/>
    <mergeCell ref="J535:J538"/>
    <mergeCell ref="K535:K538"/>
    <mergeCell ref="N535:N538"/>
    <mergeCell ref="O535:O538"/>
    <mergeCell ref="P535:P538"/>
    <mergeCell ref="M533:M538"/>
    <mergeCell ref="Q535:Q538"/>
    <mergeCell ref="R535:R538"/>
    <mergeCell ref="S535:S538"/>
    <mergeCell ref="T535:T538"/>
    <mergeCell ref="D541:D544"/>
    <mergeCell ref="E541:E544"/>
    <mergeCell ref="F541:F544"/>
    <mergeCell ref="G541:G544"/>
    <mergeCell ref="H541:H544"/>
    <mergeCell ref="I541:I544"/>
    <mergeCell ref="P541:P544"/>
    <mergeCell ref="T541:T544"/>
    <mergeCell ref="J541:J544"/>
    <mergeCell ref="K541:K544"/>
    <mergeCell ref="N541:N544"/>
    <mergeCell ref="O541:O544"/>
    <mergeCell ref="L539:L544"/>
    <mergeCell ref="M539:M544"/>
    <mergeCell ref="D547:D550"/>
    <mergeCell ref="E547:E550"/>
    <mergeCell ref="F547:F550"/>
    <mergeCell ref="G547:G550"/>
    <mergeCell ref="P547:P550"/>
    <mergeCell ref="Q547:Q550"/>
    <mergeCell ref="H547:H550"/>
    <mergeCell ref="I547:I550"/>
    <mergeCell ref="J547:J550"/>
    <mergeCell ref="K547:K550"/>
    <mergeCell ref="L545:L550"/>
    <mergeCell ref="T547:T550"/>
    <mergeCell ref="D553:D556"/>
    <mergeCell ref="E553:E556"/>
    <mergeCell ref="F553:F556"/>
    <mergeCell ref="G553:G556"/>
    <mergeCell ref="H553:H556"/>
    <mergeCell ref="I553:I556"/>
    <mergeCell ref="J553:J556"/>
    <mergeCell ref="N547:N550"/>
    <mergeCell ref="O547:O550"/>
    <mergeCell ref="T553:T556"/>
    <mergeCell ref="K553:K556"/>
    <mergeCell ref="N553:N556"/>
    <mergeCell ref="O553:O556"/>
    <mergeCell ref="P553:P556"/>
    <mergeCell ref="L551:L556"/>
    <mergeCell ref="D559:D562"/>
    <mergeCell ref="E559:E562"/>
    <mergeCell ref="F559:F562"/>
    <mergeCell ref="G559:G562"/>
    <mergeCell ref="H559:H562"/>
    <mergeCell ref="I559:I562"/>
    <mergeCell ref="J559:J562"/>
    <mergeCell ref="K559:K562"/>
    <mergeCell ref="N559:N562"/>
    <mergeCell ref="O559:O562"/>
    <mergeCell ref="P559:P562"/>
    <mergeCell ref="Q559:Q562"/>
    <mergeCell ref="T559:T562"/>
    <mergeCell ref="O135:O138"/>
    <mergeCell ref="P135:P138"/>
    <mergeCell ref="Q135:Q138"/>
    <mergeCell ref="R135:R138"/>
    <mergeCell ref="S135:S138"/>
    <mergeCell ref="T135:T138"/>
    <mergeCell ref="O147:O150"/>
    <mergeCell ref="Q553:Q556"/>
    <mergeCell ref="R553:R556"/>
    <mergeCell ref="Q129:Q132"/>
    <mergeCell ref="R129:R132"/>
    <mergeCell ref="R559:R562"/>
    <mergeCell ref="S559:S562"/>
    <mergeCell ref="S553:S556"/>
    <mergeCell ref="R547:R550"/>
    <mergeCell ref="S547:S550"/>
    <mergeCell ref="Q541:Q544"/>
    <mergeCell ref="R541:R544"/>
    <mergeCell ref="S541:S544"/>
    <mergeCell ref="S129:S132"/>
    <mergeCell ref="T129:T132"/>
    <mergeCell ref="O141:O144"/>
    <mergeCell ref="P141:P144"/>
    <mergeCell ref="Q141:Q144"/>
    <mergeCell ref="R141:R144"/>
    <mergeCell ref="S141:S144"/>
    <mergeCell ref="T141:T144"/>
    <mergeCell ref="O129:O132"/>
    <mergeCell ref="P129:P132"/>
    <mergeCell ref="Q147:Q150"/>
    <mergeCell ref="R147:R150"/>
    <mergeCell ref="S147:S150"/>
    <mergeCell ref="T147:T150"/>
    <mergeCell ref="T153:T156"/>
    <mergeCell ref="N159:N162"/>
    <mergeCell ref="O159:O162"/>
    <mergeCell ref="P159:P162"/>
    <mergeCell ref="Q159:Q162"/>
    <mergeCell ref="R159:R162"/>
    <mergeCell ref="S159:S162"/>
    <mergeCell ref="T159:T162"/>
    <mergeCell ref="O153:O156"/>
    <mergeCell ref="P153:P156"/>
    <mergeCell ref="Q166:Q169"/>
    <mergeCell ref="R166:R169"/>
    <mergeCell ref="S153:S156"/>
    <mergeCell ref="Q153:Q156"/>
    <mergeCell ref="R153:R156"/>
    <mergeCell ref="S166:S169"/>
    <mergeCell ref="T166:T169"/>
    <mergeCell ref="N172:N175"/>
    <mergeCell ref="O172:O175"/>
    <mergeCell ref="P172:P175"/>
    <mergeCell ref="Q172:Q175"/>
    <mergeCell ref="R172:R175"/>
    <mergeCell ref="S172:S175"/>
    <mergeCell ref="T172:T175"/>
    <mergeCell ref="O166:O169"/>
    <mergeCell ref="P166:P169"/>
    <mergeCell ref="S178:S181"/>
    <mergeCell ref="T178:T181"/>
    <mergeCell ref="N190:N193"/>
    <mergeCell ref="O190:O193"/>
    <mergeCell ref="P190:P193"/>
    <mergeCell ref="Q190:Q193"/>
    <mergeCell ref="R190:R193"/>
    <mergeCell ref="S190:S193"/>
    <mergeCell ref="T190:T193"/>
    <mergeCell ref="N178:N181"/>
    <mergeCell ref="R178:R181"/>
    <mergeCell ref="O178:O181"/>
    <mergeCell ref="P178:P181"/>
    <mergeCell ref="Q178:Q181"/>
    <mergeCell ref="T184:T187"/>
    <mergeCell ref="N199:N200"/>
    <mergeCell ref="O199:O200"/>
    <mergeCell ref="Q199:Q200"/>
    <mergeCell ref="R199:R200"/>
    <mergeCell ref="S199:S200"/>
    <mergeCell ref="T199:T200"/>
    <mergeCell ref="N184:N187"/>
    <mergeCell ref="O184:O187"/>
    <mergeCell ref="P184:P187"/>
    <mergeCell ref="O203:O206"/>
    <mergeCell ref="Q203:Q206"/>
    <mergeCell ref="R203:R206"/>
    <mergeCell ref="S184:S187"/>
    <mergeCell ref="Q184:Q187"/>
    <mergeCell ref="R184:R187"/>
    <mergeCell ref="A194:T194"/>
    <mergeCell ref="B201:B206"/>
    <mergeCell ref="K199:K200"/>
    <mergeCell ref="L195:L200"/>
    <mergeCell ref="A564:T564"/>
    <mergeCell ref="S203:S206"/>
    <mergeCell ref="T203:T206"/>
    <mergeCell ref="O210:O213"/>
    <mergeCell ref="P210:P213"/>
    <mergeCell ref="Q210:Q213"/>
    <mergeCell ref="R210:R213"/>
    <mergeCell ref="S210:S213"/>
    <mergeCell ref="T210:T213"/>
    <mergeCell ref="N203:N206"/>
    <mergeCell ref="R454:R455"/>
    <mergeCell ref="S454:S455"/>
    <mergeCell ref="T454:T455"/>
    <mergeCell ref="N454:N455"/>
    <mergeCell ref="O454:O455"/>
    <mergeCell ref="P454:P455"/>
    <mergeCell ref="Q454:Q455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50" r:id="rId3"/>
  <headerFooter alignWithMargins="0">
    <oddFooter>&amp;L
План развития моногорода&amp;R&amp;P</oddFooter>
  </headerFooter>
  <rowBreaks count="9" manualBreakCount="9">
    <brk id="65" max="19" man="1"/>
    <brk id="144" max="19" man="1"/>
    <brk id="193" max="19" man="1"/>
    <brk id="238" max="19" man="1"/>
    <brk id="323" max="19" man="1"/>
    <brk id="373" max="19" man="1"/>
    <brk id="445" max="19" man="1"/>
    <brk id="506" max="19" man="1"/>
    <brk id="56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Саянска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Еремеева</dc:creator>
  <cp:keywords/>
  <dc:description/>
  <cp:lastModifiedBy>user</cp:lastModifiedBy>
  <cp:lastPrinted>2011-04-11T23:50:59Z</cp:lastPrinted>
  <dcterms:created xsi:type="dcterms:W3CDTF">2010-04-28T06:35:21Z</dcterms:created>
  <dcterms:modified xsi:type="dcterms:W3CDTF">2011-05-12T23:45:51Z</dcterms:modified>
  <cp:category/>
  <cp:version/>
  <cp:contentType/>
  <cp:contentStatus/>
</cp:coreProperties>
</file>