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<sst xmlns="http://schemas.openxmlformats.org/spreadsheetml/2006/main" count="164" uniqueCount="98">
  <si>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</si>
  <si>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</si>
  <si>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</si>
  <si>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</si>
  <si>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</si>
  <si>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</si>
  <si>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</si>
  <si>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</si>
  <si>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</si>
  <si>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</si>
  <si>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</si>
  <si>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</si>
  <si>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</si>
  <si>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</si>
  <si>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</si>
  <si>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</si>
  <si>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</si>
  <si>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</si>
  <si>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</si>
  <si>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</si>
  <si>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</si>
  <si>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</si>
  <si>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</si>
  <si>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</si>
  <si>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</si>
  <si>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</si>
  <si>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</si>
  <si>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</si>
  <si>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</si>
  <si>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</si>
  <si>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</si>
  <si>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</si>
  <si>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</si>
  <si>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</si>
  <si>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</si>
  <si>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</si>
  <si>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</si>
  <si>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</si>
  <si>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</si>
  <si>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</si>
  <si>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</si>
  <si>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</si>
  <si>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</si>
  <si>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</si>
  <si>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</si>
  <si>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</si>
  <si>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</si>
  <si>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</si>
  <si>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</si>
  <si>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</si>
  <si>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</si>
  <si>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</si>
  <si>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</si>
  <si>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</si>
  <si>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</si>
  <si>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</si>
  <si>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</si>
  <si>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</si>
  <si>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</si>
  <si>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</si>
  <si>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</si>
  <si>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</si>
  <si>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</si>
  <si>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</si>
  <si>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</si>
  <si>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</si>
  <si>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</si>
  <si>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</si>
  <si>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</si>
  <si>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</si>
  <si>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</si>
  <si>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</si>
  <si>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</si>
  <si>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</si>
  <si>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</si>
  <si>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</si>
  <si>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</si>
  <si>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</si>
  <si>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</si>
  <si>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</si>
  <si>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</si>
  <si>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</si>
  <si>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</si>
  <si>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</si>
  <si>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</si>
  <si>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</si>
  <si>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</si>
  <si>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</si>
  <si>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</si>
  <si>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</si>
  <si>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</si>
  <si>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</si>
  <si>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</si>
  <si>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</si>
  <si>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</si>
  <si>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</si>
  <si>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01.09.2025г.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</si>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</sst>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4"/>
  <sheetViews>
    <sheetView showGridLines="0" tabSelected="1" zoomScaleNormal="100" zoomScaleSheetLayoutView="130" workbookViewId="0">
      <selection activeCell="C54" sqref="C5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1413264</v>
      </c>
      <c r="D6" s="4">
        <f>D7+D8+D9+D10</f>
        <v>991208</v>
      </c>
      <c r="E6" s="4">
        <f>D6/C6*100</f>
        <v>70.136082147426109</v>
      </c>
    </row>
    <row r="7" spans="1:5" ht="15" outlineLevel="1" x14ac:dyDescent="0.25">
      <c r="A7" s="5" t="s">
        <v>5</v>
      </c>
      <c r="B7" s="6" t="s">
        <v>71</v>
      </c>
      <c r="C7" s="2">
        <v>582360</v>
      </c>
      <c r="D7" s="2">
        <v>427586</v>
      </c>
      <c r="E7" s="2">
        <f>D7/C7*100</f>
        <v>73.42296861048149</v>
      </c>
    </row>
    <row r="8" spans="1:5" ht="15" outlineLevel="1" x14ac:dyDescent="0.25">
      <c r="A8" s="5" t="s">
        <v>6</v>
      </c>
      <c r="B8" s="6" t="s">
        <v>72</v>
      </c>
      <c r="C8" s="2">
        <v>759922</v>
      </c>
      <c r="D8" s="2">
        <v>517778</v>
      </c>
      <c r="E8" s="2">
        <f>D8/C8*100</f>
        <v>68.135677082647959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25827</v>
      </c>
      <c r="E9" s="2">
        <f t="shared" ref="E9:E10" si="0">D9/C9*100</f>
        <v>65.21640321195899</v>
      </c>
    </row>
    <row r="10" spans="1:5" ht="30" outlineLevel="1" x14ac:dyDescent="0.25">
      <c r="A10" s="5" t="s">
        <v>15</v>
      </c>
      <c r="B10" s="6" t="s">
        <v>74</v>
      </c>
      <c r="C10" s="2">
        <v>31380</v>
      </c>
      <c r="D10" s="2">
        <v>20017</v>
      </c>
      <c r="E10" s="2">
        <f t="shared" si="0"/>
        <v>63.789037603569156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146514</v>
      </c>
      <c r="D11" s="4">
        <f>D12+D13+D14</f>
        <v>90833</v>
      </c>
      <c r="E11" s="4">
        <f>D11/C11*100</f>
        <v>61.996123237369801</v>
      </c>
    </row>
    <row r="12" spans="1:5" ht="15" outlineLevel="1" x14ac:dyDescent="0.25">
      <c r="A12" s="5" t="s">
        <v>9</v>
      </c>
      <c r="B12" s="6" t="s">
        <v>59</v>
      </c>
      <c r="C12" s="2">
        <v>128467</v>
      </c>
      <c r="D12" s="2">
        <v>84033</v>
      </c>
      <c r="E12" s="2">
        <f>D12/C12*100</f>
        <v>65.412129184926869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3664</v>
      </c>
      <c r="E13" s="2">
        <f t="shared" ref="E13:E16" si="1">D13/C13*100</f>
        <v>25.993189557321227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3136</v>
      </c>
      <c r="E14" s="2">
        <f t="shared" si="1"/>
        <v>79.372310807390534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8812</v>
      </c>
      <c r="D15" s="4">
        <f>D16</f>
        <v>6666</v>
      </c>
      <c r="E15" s="4">
        <f>D15/C15*100</f>
        <v>75.646845211075814</v>
      </c>
    </row>
    <row r="16" spans="1:5" ht="30" outlineLevel="1" x14ac:dyDescent="0.25">
      <c r="A16" s="5" t="s">
        <v>13</v>
      </c>
      <c r="B16" s="6" t="s">
        <v>16</v>
      </c>
      <c r="C16" s="2">
        <v>8812</v>
      </c>
      <c r="D16" s="2">
        <v>6666</v>
      </c>
      <c r="E16" s="2">
        <f t="shared" si="1"/>
        <v>75.646845211075814</v>
      </c>
    </row>
    <row r="17" spans="1:5" ht="28.5" outlineLevel="1" x14ac:dyDescent="0.25">
      <c r="A17" s="11" t="s">
        <v>14</v>
      </c>
      <c r="B17" s="12" t="s">
        <v>77</v>
      </c>
      <c r="C17" s="4">
        <v>29837</v>
      </c>
      <c r="D17" s="4">
        <v>29282</v>
      </c>
      <c r="E17" s="4">
        <f>D17/C17*100</f>
        <v>98.13989342092033</v>
      </c>
    </row>
    <row r="18" spans="1:5" s="13" customFormat="1" ht="28.5" x14ac:dyDescent="0.2">
      <c r="A18" s="11" t="s">
        <v>17</v>
      </c>
      <c r="B18" s="12" t="s">
        <v>78</v>
      </c>
      <c r="C18" s="4">
        <v>123045</v>
      </c>
      <c r="D18" s="4">
        <v>83593</v>
      </c>
      <c r="E18" s="4">
        <f>D18/C18*100</f>
        <v>67.936933642163439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3919</v>
      </c>
      <c r="D19" s="4">
        <v>3890</v>
      </c>
      <c r="E19" s="4">
        <f>D19/C19*100</f>
        <v>99.260015310028066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2673</v>
      </c>
      <c r="D20" s="4">
        <f>D21+D22+D23</f>
        <v>2529</v>
      </c>
      <c r="E20" s="4">
        <f>D20/C20*100</f>
        <v>94.612794612794616</v>
      </c>
    </row>
    <row r="21" spans="1:5" ht="45" hidden="1" outlineLevel="1" x14ac:dyDescent="0.25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2673</v>
      </c>
      <c r="D23" s="2">
        <v>2529</v>
      </c>
      <c r="E23" s="2">
        <f t="shared" si="2"/>
        <v>94.612794612794616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72004</v>
      </c>
      <c r="D26" s="4">
        <v>44663</v>
      </c>
      <c r="E26" s="4">
        <f>D26/C26*100</f>
        <v>62.02849841675463</v>
      </c>
    </row>
    <row r="27" spans="1:5" s="13" customFormat="1" ht="57" x14ac:dyDescent="0.2">
      <c r="A27" s="23" t="s">
        <v>64</v>
      </c>
      <c r="B27" s="12" t="s">
        <v>85</v>
      </c>
      <c r="C27" s="25">
        <v>8885</v>
      </c>
      <c r="D27" s="25">
        <v>6046</v>
      </c>
      <c r="E27" s="4">
        <f>D27/C27*100</f>
        <v>68.047270680922907</v>
      </c>
    </row>
    <row r="28" spans="1:5" ht="42.75" outlineLevel="1" x14ac:dyDescent="0.25">
      <c r="A28" s="23" t="s">
        <v>41</v>
      </c>
      <c r="B28" s="24" t="s">
        <v>86</v>
      </c>
      <c r="C28" s="25">
        <v>70581</v>
      </c>
      <c r="D28" s="25">
        <v>32432</v>
      </c>
      <c r="E28" s="4">
        <f>D28/C28*100</f>
        <v>45.950043212762644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199959</v>
      </c>
      <c r="D32" s="4">
        <f>D33+D34+D35</f>
        <v>127526</v>
      </c>
      <c r="E32" s="4">
        <f>D32/C32*100</f>
        <v>63.776074095189514</v>
      </c>
    </row>
    <row r="33" spans="1:5" ht="45" outlineLevel="1" x14ac:dyDescent="0.25">
      <c r="A33" s="5" t="s">
        <v>48</v>
      </c>
      <c r="B33" s="6" t="s">
        <v>23</v>
      </c>
      <c r="C33" s="2">
        <v>144398</v>
      </c>
      <c r="D33" s="2">
        <v>92338</v>
      </c>
      <c r="E33" s="2">
        <f t="shared" si="3"/>
        <v>63.946869070208734</v>
      </c>
    </row>
    <row r="34" spans="1:5" ht="30" outlineLevel="1" x14ac:dyDescent="0.25">
      <c r="A34" s="5" t="s">
        <v>49</v>
      </c>
      <c r="B34" s="6" t="s">
        <v>69</v>
      </c>
      <c r="C34" s="2">
        <v>3476</v>
      </c>
      <c r="D34" s="2">
        <v>2040</v>
      </c>
      <c r="E34" s="2">
        <f t="shared" si="3"/>
        <v>58.688147295742233</v>
      </c>
    </row>
    <row r="35" spans="1:5" ht="30" outlineLevel="1" x14ac:dyDescent="0.25">
      <c r="A35" s="5" t="s">
        <v>50</v>
      </c>
      <c r="B35" s="6" t="s">
        <v>24</v>
      </c>
      <c r="C35" s="2">
        <v>52085</v>
      </c>
      <c r="D35" s="2">
        <v>33148</v>
      </c>
      <c r="E35" s="2">
        <f t="shared" si="3"/>
        <v>63.642123452049539</v>
      </c>
    </row>
    <row r="36" spans="1:5" ht="42.75" outlineLevel="1" x14ac:dyDescent="0.25">
      <c r="A36" s="11" t="s">
        <v>51</v>
      </c>
      <c r="B36" s="12" t="s">
        <v>57</v>
      </c>
      <c r="C36" s="4">
        <v>272730</v>
      </c>
      <c r="D36" s="4">
        <v>99500</v>
      </c>
      <c r="E36" s="4">
        <f t="shared" si="3"/>
        <v>36.482968503648294</v>
      </c>
    </row>
    <row r="37" spans="1:5" ht="42.75" outlineLevel="1" x14ac:dyDescent="0.25">
      <c r="A37" s="11" t="s">
        <v>52</v>
      </c>
      <c r="B37" s="12" t="s">
        <v>58</v>
      </c>
      <c r="C37" s="4">
        <v>156263</v>
      </c>
      <c r="D37" s="4">
        <v>62345</v>
      </c>
      <c r="E37" s="4">
        <f t="shared" si="3"/>
        <v>39.897480529619934</v>
      </c>
    </row>
    <row r="38" spans="1:5" ht="28.5" outlineLevel="1" x14ac:dyDescent="0.25">
      <c r="A38" s="11" t="s">
        <v>65</v>
      </c>
      <c r="B38" s="12" t="s">
        <v>88</v>
      </c>
      <c r="C38" s="4">
        <v>1349</v>
      </c>
      <c r="D38" s="4">
        <v>1281</v>
      </c>
      <c r="E38" s="4">
        <f t="shared" si="3"/>
        <v>94.959229058561903</v>
      </c>
    </row>
    <row r="39" spans="1:5" ht="28.5" outlineLevel="1" x14ac:dyDescent="0.25">
      <c r="A39" s="11" t="s">
        <v>66</v>
      </c>
      <c r="B39" s="12" t="s">
        <v>89</v>
      </c>
      <c r="C39" s="4">
        <v>8045</v>
      </c>
      <c r="D39" s="4">
        <v>1623</v>
      </c>
      <c r="E39" s="4">
        <f t="shared" si="3"/>
        <v>20.174021131137351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2517910</v>
      </c>
      <c r="D40" s="4">
        <f>D6+D11+D15+D17+D18+D19+D20+D25+D26+D28+D32+D36+D37+D24+D27+D38+D39</f>
        <v>1583417</v>
      </c>
      <c r="E40" s="4">
        <f>D40/C40*100</f>
        <v>62.886163524510408</v>
      </c>
    </row>
    <row r="41" spans="1:5" ht="15" outlineLevel="1" x14ac:dyDescent="0.25">
      <c r="A41" s="5"/>
      <c r="B41" s="6" t="s">
        <v>27</v>
      </c>
      <c r="C41" s="2">
        <v>730504</v>
      </c>
      <c r="D41" s="2">
        <v>470966</v>
      </c>
      <c r="E41" s="2">
        <f>D41/C41*100</f>
        <v>64.471378664593217</v>
      </c>
    </row>
    <row r="42" spans="1:5" ht="42" customHeight="1" outlineLevel="1" x14ac:dyDescent="0.25">
      <c r="A42" s="20"/>
      <c r="B42" s="20"/>
      <c r="C42" s="27"/>
      <c r="D42" s="27"/>
      <c r="E42" s="27"/>
    </row>
    <row r="74" spans="1:1" ht="12.75" customHeight="1" x14ac:dyDescent="0.25">
      <c r="A74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topLeftCell="A16" zoomScaleNormal="100" zoomScaleSheetLayoutView="70" workbookViewId="0">
      <selection activeCell="B64" sqref="B64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1413264</v>
      </c>
      <c r="D6" s="3">
        <f>D7</f>
        <v>991208</v>
      </c>
      <c r="E6" s="3">
        <f>D6/C6*100</f>
        <v>70.136082147426109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1413264</v>
      </c>
      <c r="D7" s="4">
        <f>SUM(D8:D11)</f>
        <v>991208</v>
      </c>
      <c r="E7" s="4">
        <f>D7/C7*100</f>
        <v>70.136082147426109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582360</v>
      </c>
      <c r="D8" s="2">
        <f>'Бюджет (2)'!D7</f>
        <v>427586</v>
      </c>
      <c r="E8" s="2">
        <f>D8/C8*100</f>
        <v>73.42296861048149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759922</v>
      </c>
      <c r="D9" s="2">
        <f>'Бюджет (2)'!D8</f>
        <v>517778</v>
      </c>
      <c r="E9" s="2">
        <f t="shared" ref="E9:E11" si="0">D9/C9*100</f>
        <v>68.135677082647959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25827</v>
      </c>
      <c r="E10" s="2">
        <f t="shared" si="0"/>
        <v>65.21640321195899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31380</v>
      </c>
      <c r="D11" s="2">
        <f>'Бюджет (2)'!D10</f>
        <v>20017</v>
      </c>
      <c r="E11" s="2">
        <f t="shared" si="0"/>
        <v>63.789037603569156</v>
      </c>
    </row>
    <row r="12" spans="1:6" ht="30" outlineLevel="1" x14ac:dyDescent="0.25">
      <c r="A12" s="5"/>
      <c r="B12" s="10" t="s">
        <v>29</v>
      </c>
      <c r="C12" s="3">
        <f>C13</f>
        <v>146514</v>
      </c>
      <c r="D12" s="3">
        <f>D13</f>
        <v>90833</v>
      </c>
      <c r="E12" s="3">
        <f>D12/C12*100</f>
        <v>61.996123237369801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146514</v>
      </c>
      <c r="D13" s="4">
        <f>SUM(D14:D16)</f>
        <v>90833</v>
      </c>
      <c r="E13" s="4">
        <f>D13/C13*100</f>
        <v>61.996123237369801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128467</v>
      </c>
      <c r="D14" s="2">
        <f>'Бюджет (2)'!D12</f>
        <v>84033</v>
      </c>
      <c r="E14" s="2">
        <f t="shared" ref="E14:E18" si="1">D14/C14*100</f>
        <v>65.412129184926869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3664</v>
      </c>
      <c r="E15" s="2">
        <f t="shared" si="1"/>
        <v>25.993189557321227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3136</v>
      </c>
      <c r="E16" s="2">
        <f t="shared" si="1"/>
        <v>79.372310807390534</v>
      </c>
    </row>
    <row r="17" spans="1:5" ht="30" outlineLevel="1" x14ac:dyDescent="0.25">
      <c r="A17" s="5"/>
      <c r="B17" s="10" t="s">
        <v>28</v>
      </c>
      <c r="C17" s="2">
        <f>C21</f>
        <v>8331</v>
      </c>
      <c r="D17" s="2">
        <f>D21</f>
        <v>6315</v>
      </c>
      <c r="E17" s="2">
        <f t="shared" si="1"/>
        <v>75.801224342815985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378223</v>
      </c>
      <c r="D18" s="2">
        <f>D22+D24+D25+D26+D27+D31+D32+D35+D48+D49+D41</f>
        <v>256121</v>
      </c>
      <c r="E18" s="2">
        <f t="shared" si="1"/>
        <v>67.716928901732572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8812</v>
      </c>
      <c r="D19" s="4">
        <f>D20</f>
        <v>6666</v>
      </c>
      <c r="E19" s="14">
        <f t="shared" ref="E19:E25" si="2">D19/C19*100</f>
        <v>75.646845211075814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8812</v>
      </c>
      <c r="D20" s="29">
        <f>D21+D22+D23</f>
        <v>6666</v>
      </c>
      <c r="E20" s="2">
        <f t="shared" si="2"/>
        <v>75.646845211075814</v>
      </c>
    </row>
    <row r="21" spans="1:5" ht="31.35" customHeight="1" outlineLevel="1" x14ac:dyDescent="0.25">
      <c r="A21" s="5" t="s">
        <v>34</v>
      </c>
      <c r="B21" s="6" t="s">
        <v>36</v>
      </c>
      <c r="C21" s="29">
        <v>8331</v>
      </c>
      <c r="D21" s="29">
        <v>6315</v>
      </c>
      <c r="E21" s="2">
        <f t="shared" si="2"/>
        <v>75.801224342815985</v>
      </c>
    </row>
    <row r="22" spans="1:5" ht="31.9" customHeight="1" outlineLevel="1" x14ac:dyDescent="0.25">
      <c r="A22" s="5" t="s">
        <v>35</v>
      </c>
      <c r="B22" s="6" t="s">
        <v>37</v>
      </c>
      <c r="C22" s="29">
        <v>481</v>
      </c>
      <c r="D22" s="29">
        <v>351</v>
      </c>
      <c r="E22" s="2">
        <f t="shared" si="2"/>
        <v>72.972972972972968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29837</v>
      </c>
      <c r="D24" s="4">
        <f>'Бюджет (2)'!D17</f>
        <v>29282</v>
      </c>
      <c r="E24" s="4">
        <f t="shared" si="2"/>
        <v>98.13989342092033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123045</v>
      </c>
      <c r="D25" s="4">
        <f>'Бюджет (2)'!D18</f>
        <v>83593</v>
      </c>
      <c r="E25" s="4">
        <f t="shared" si="2"/>
        <v>67.936933642163439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3919</v>
      </c>
      <c r="D26" s="4">
        <f>'Бюджет (2)'!D19</f>
        <v>3890</v>
      </c>
      <c r="E26" s="4">
        <f t="shared" ref="E26:E31" si="3">D26/C26*100</f>
        <v>99.260015310028066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2673</v>
      </c>
      <c r="D27" s="4">
        <f>D28+D30+D29</f>
        <v>2529</v>
      </c>
      <c r="E27" s="4">
        <f t="shared" si="3"/>
        <v>94.612794612794616</v>
      </c>
    </row>
    <row r="28" spans="1:5" ht="45" hidden="1" outlineLevel="1" x14ac:dyDescent="0.25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2673</v>
      </c>
      <c r="D30" s="2">
        <f>'Бюджет (2)'!D23</f>
        <v>2529</v>
      </c>
      <c r="E30" s="2">
        <f t="shared" si="3"/>
        <v>94.612794612794616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72004</v>
      </c>
      <c r="D33" s="3">
        <f>D34</f>
        <v>44663</v>
      </c>
      <c r="E33" s="3">
        <f t="shared" si="4"/>
        <v>62.02849841675463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72004</v>
      </c>
      <c r="D34" s="4">
        <f>'Бюджет (2)'!D26</f>
        <v>44663</v>
      </c>
      <c r="E34" s="4">
        <f t="shared" si="4"/>
        <v>62.02849841675463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8885</v>
      </c>
      <c r="D35" s="4">
        <f>'Бюджет (2)'!D27</f>
        <v>6046</v>
      </c>
      <c r="E35" s="4">
        <f t="shared" si="4"/>
        <v>68.047270680922907</v>
      </c>
    </row>
    <row r="36" spans="1:5" ht="30" outlineLevel="1" x14ac:dyDescent="0.25">
      <c r="A36" s="23"/>
      <c r="B36" s="10" t="s">
        <v>31</v>
      </c>
      <c r="C36" s="3">
        <f>C37</f>
        <v>70581</v>
      </c>
      <c r="D36" s="3">
        <f>D37</f>
        <v>32432</v>
      </c>
      <c r="E36" s="3">
        <f t="shared" si="4"/>
        <v>45.950043212762644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70581</v>
      </c>
      <c r="D37" s="4">
        <f>'Бюджет (2)'!D28</f>
        <v>32432</v>
      </c>
      <c r="E37" s="4">
        <f t="shared" si="4"/>
        <v>45.950043212762644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199959</v>
      </c>
      <c r="D41" s="4">
        <f>D42+D43+D44</f>
        <v>127526</v>
      </c>
      <c r="E41" s="4">
        <f t="shared" si="4"/>
        <v>63.776074095189514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144398</v>
      </c>
      <c r="D42" s="2">
        <f>'Бюджет (2)'!D33</f>
        <v>92338</v>
      </c>
      <c r="E42" s="2">
        <f t="shared" si="4"/>
        <v>63.946869070208734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3476</v>
      </c>
      <c r="D43" s="2">
        <f>'Бюджет (2)'!D34</f>
        <v>2040</v>
      </c>
      <c r="E43" s="2">
        <f t="shared" si="4"/>
        <v>58.688147295742233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52085</v>
      </c>
      <c r="D44" s="2">
        <f>'Бюджет (2)'!D35</f>
        <v>33148</v>
      </c>
      <c r="E44" s="2">
        <f t="shared" si="4"/>
        <v>63.642123452049539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272730</v>
      </c>
      <c r="D45" s="4">
        <f>D46</f>
        <v>99500</v>
      </c>
      <c r="E45" s="4">
        <f t="shared" si="4"/>
        <v>36.482968503648294</v>
      </c>
    </row>
    <row r="46" spans="1:5" ht="30" outlineLevel="1" x14ac:dyDescent="0.25">
      <c r="A46" s="11"/>
      <c r="B46" s="10" t="s">
        <v>31</v>
      </c>
      <c r="C46" s="2">
        <f>'Бюджет (2)'!C36</f>
        <v>272730</v>
      </c>
      <c r="D46" s="2">
        <f>'Бюджет (2)'!D36</f>
        <v>99500</v>
      </c>
      <c r="E46" s="2">
        <f t="shared" si="4"/>
        <v>36.482968503648294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156263</v>
      </c>
      <c r="D47" s="4">
        <f>'Бюджет (2)'!D37</f>
        <v>62345</v>
      </c>
      <c r="E47" s="4">
        <f t="shared" si="4"/>
        <v>39.897480529619934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1349</v>
      </c>
      <c r="D48" s="4">
        <f>'Бюджет (2)'!D38</f>
        <v>1281</v>
      </c>
      <c r="E48" s="4">
        <f t="shared" si="4"/>
        <v>94.959229058561903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8045</v>
      </c>
      <c r="D49" s="4">
        <f>'Бюджет (2)'!D39</f>
        <v>1623</v>
      </c>
      <c r="E49" s="4">
        <f t="shared" si="4"/>
        <v>20.174021131137351</v>
      </c>
    </row>
    <row r="50" spans="1:5" ht="15" outlineLevel="1" x14ac:dyDescent="0.25">
      <c r="A50" s="5"/>
      <c r="B50" s="12" t="s">
        <v>26</v>
      </c>
      <c r="C50" s="4">
        <f>C6+C12+C33+C45+C23+C47+C18+C17+C36</f>
        <v>2517910</v>
      </c>
      <c r="D50" s="4">
        <f>D6+D12+D33+D45+D23+D47+D18+D17+D36</f>
        <v>1583417</v>
      </c>
      <c r="E50" s="4">
        <f t="shared" si="4"/>
        <v>62.886163524510408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2025-09-01T05:43:54Z</cp:lastPrinted>
  <dcterms:created xsi:type="dcterms:W3CDTF">2002-03-11T10:22:12Z</dcterms:created>
  <dcterms:modified xsi:type="dcterms:W3CDTF">2025-09-01T05:44:53Z</dcterms:modified>
</cp:coreProperties>
</file>