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<sst xmlns="http://schemas.openxmlformats.org/spreadsheetml/2006/main" count="312" uniqueCount="112">
  <si>
    <t xml:space="preserve">Расчет индексов производства продукции
по элементарному виду деятельности,  исходя из динамики по товарам-представителям   и                                                                                                                                                                                                                                  МО "город Саянск"
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</si>
  <si>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</si>
  <si>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</si>
  <si>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Произведено продукции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</si>
  <si>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</si>
  <si>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</si>
  <si>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Индекс производства продукции,  (%) **)</t>
  </si>
  <si>
    <t>Ед. изм.</t>
  </si>
  <si>
    <t>2008 г.</t>
  </si>
  <si>
    <t>2009 г.</t>
  </si>
  <si>
    <t>2010 г.</t>
  </si>
  <si>
    <t>2011 г.</t>
  </si>
  <si>
    <t>2012 г.</t>
  </si>
  <si>
    <t>2013 г.</t>
  </si>
  <si>
    <t>2012г.</t>
  </si>
  <si>
    <t>А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</si>
  <si>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</si>
  <si>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</si>
  <si>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</si>
  <si>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</si>
  <si>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</si>
  <si>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ПРОМЫШЛЕННОЕ ПРОИЗВОДСТВО:</t>
  </si>
  <si>
    <t xml:space="preserve"> Обрабатывающие производства (Раздел  D)</t>
  </si>
  <si>
    <t xml:space="preserve">Производство пищевых продуктов, включая напитки, и табака (Подраздел DA)
</t>
  </si>
  <si>
    <t>ФБУ "ОИК - 8"</t>
  </si>
  <si>
    <t xml:space="preserve"> Говядина (в парном весе)</t>
  </si>
  <si>
    <t>тн.</t>
  </si>
  <si>
    <t>Свинина (в парном весе)</t>
  </si>
  <si>
    <t>Баранина (в парном весе)</t>
  </si>
  <si>
    <t>Хлеб и хлебобулочные изделия - всего</t>
  </si>
  <si>
    <t>Изделия кондитерские мучные</t>
  </si>
  <si>
    <t>Макаронные изделия - всего</t>
  </si>
  <si>
    <t>Мука - всего</t>
  </si>
  <si>
    <t>Крупа - всего</t>
  </si>
  <si>
    <t xml:space="preserve">Масло животное </t>
  </si>
  <si>
    <t>итого:</t>
  </si>
  <si>
    <t>х</t>
  </si>
  <si>
    <t>ОАО МК "Саянский"</t>
  </si>
  <si>
    <t>Цельномолочная продукция (в пересчете на молоко) - всего</t>
  </si>
  <si>
    <t>Нежирная молочная продукция в пересчете на обезжиренное молоко</t>
  </si>
  <si>
    <t>Сыры жирные (включая брынзу) - всего</t>
  </si>
  <si>
    <t>Масло животное - всего</t>
  </si>
  <si>
    <t>Майонез</t>
  </si>
  <si>
    <t>Безалкогольные напитки (вода чистая питьевая)</t>
  </si>
  <si>
    <t>тыс.д/кл.</t>
  </si>
  <si>
    <t>Вода газированная</t>
  </si>
  <si>
    <t>тыс. полулитров</t>
  </si>
  <si>
    <t>ООО "Саянский бройлер"</t>
  </si>
  <si>
    <t>Изделия колбасные - всего</t>
  </si>
  <si>
    <t xml:space="preserve">Полуфабрикаты мясные </t>
  </si>
  <si>
    <t>ООО "Союз- Центр +"</t>
  </si>
  <si>
    <t xml:space="preserve">ИТОГО (Подраздел DA): </t>
  </si>
  <si>
    <t xml:space="preserve">Текстильное и швейное производство (Подраздел DB)
</t>
  </si>
  <si>
    <t>ФГУП "ОИК - 8"</t>
  </si>
  <si>
    <t>Белье постельное</t>
  </si>
  <si>
    <t>тыс. шт</t>
  </si>
  <si>
    <t>Одеяла</t>
  </si>
  <si>
    <t xml:space="preserve">Куртки </t>
  </si>
  <si>
    <t>Костюмы зимние</t>
  </si>
  <si>
    <t>Костюмы летние</t>
  </si>
  <si>
    <t>Костюмы рабочие и специального назначения</t>
  </si>
  <si>
    <t>Рукавицы</t>
  </si>
  <si>
    <t>тыс.пар</t>
  </si>
  <si>
    <t>Головные уборы</t>
  </si>
  <si>
    <t>ИТОГО (Подраздел DB)</t>
  </si>
  <si>
    <t xml:space="preserve">Обработка древесины и производство изделий из дерева (Подраздел DD)
</t>
  </si>
  <si>
    <t>Пиломатериалы, включая пиломатериалы из давальческого сырья</t>
  </si>
  <si>
    <t>тыс. м3</t>
  </si>
  <si>
    <t>Блоки дверные в сборе (комплектно)</t>
  </si>
  <si>
    <t>тыс. м2</t>
  </si>
  <si>
    <t>Блоки оконные в сборе (комплектно)</t>
  </si>
  <si>
    <t>ИТОГО (Подраздел DD)</t>
  </si>
  <si>
    <t xml:space="preserve">Химическое производство (Подраздел DG)
</t>
  </si>
  <si>
    <t>ОАО "СХПл"</t>
  </si>
  <si>
    <t>Сода каустическая 100% (включая калий едкий 100%)</t>
  </si>
  <si>
    <t>тыс.тн.</t>
  </si>
  <si>
    <t>Синтетические смолы и пластические массы - всего</t>
  </si>
  <si>
    <t>Средства для отбеливания, подсинивания и подкрахмаливания изделий из тканей</t>
  </si>
  <si>
    <t>ИТОГО (Подраздел DG)</t>
  </si>
  <si>
    <t xml:space="preserve">Производство резиновых и пластмассовых изделий (Подраздел DH)
</t>
  </si>
  <si>
    <t>Пластикаты поливинилхлоридные</t>
  </si>
  <si>
    <t>ИТОГО (Подраздел DH)</t>
  </si>
  <si>
    <t>ИТОГО (Подраздел DG и Подраздел DH)</t>
  </si>
  <si>
    <t xml:space="preserve">Производство прочих неметаллических минеральных продуктов (Подраздел DI)
</t>
  </si>
  <si>
    <t xml:space="preserve"> ООО "УПП"</t>
  </si>
  <si>
    <t>Конструкции и детали сборные железобетонные</t>
  </si>
  <si>
    <t>Раствор строительный (товарный выпуск)</t>
  </si>
  <si>
    <t>Смесь бетонная (товарный выпуск)</t>
  </si>
  <si>
    <t>ИТОГО (Подраздел DI)</t>
  </si>
  <si>
    <t>ИТОГО (Раздел  D)</t>
  </si>
  <si>
    <t xml:space="preserve">Производство и распределение электроэнергии, газа и воды (Раздел Е)
</t>
  </si>
  <si>
    <t>Передача пара и горячей воды (тепловой энергии)</t>
  </si>
  <si>
    <t>МУП "СТЭП"</t>
  </si>
  <si>
    <t>Теплоэнергия - всего</t>
  </si>
  <si>
    <t>тыс. Гкал</t>
  </si>
  <si>
    <t>ИТОГО (Раздел Е)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</si>
  <si>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</si>
  <si>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</si>
  <si>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ФБУ "ОИК-8"</t>
  </si>
  <si>
    <t>Вывозка древесины - всего</t>
  </si>
  <si>
    <t>тыс. плотн. м3</t>
  </si>
  <si>
    <t>ИТОГО</t>
  </si>
  <si>
    <t>Сельское хозяйство</t>
  </si>
  <si>
    <t>мясо птицы в живом весе на убой</t>
  </si>
  <si>
    <t>яйца</t>
  </si>
  <si>
    <t>тыс.шт</t>
  </si>
  <si>
    <t>молоко</t>
  </si>
  <si>
    <t>ИТОГО Сельское хозяйство</t>
  </si>
  <si>
    <t>*) сопоставимая цена 1994 г. (рублей за единицу продукции)</t>
  </si>
  <si>
    <t>**) индекс производства продукции расчитывается по разделам видов экономической деятельности и в целом по промышленности, с/х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</si>
  <si>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</si>
  <si>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Приложение 2 к Прогнозу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</si>
</sst>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19">
    <font>
      <sz val="10"/>
      <name val="Arial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2"/>
      <name val="Arial Cyr"/>
      <family val="2"/>
    </font>
    <font>
      <b/>
      <sz val="16"/>
      <name val="Arial Cyr"/>
      <family val="2"/>
    </font>
    <font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20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20"/>
      <color indexed="8"/>
      <name val="Times New Roman"/>
      <family val="1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 Cyr"/>
      <family val="0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9" fillId="2" borderId="4" xfId="0" applyFont="1" applyFill="1" applyBorder="1" applyAlignment="1">
      <alignment/>
    </xf>
    <xf numFmtId="0" fontId="8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/>
    </xf>
    <xf numFmtId="0" fontId="9" fillId="2" borderId="5" xfId="0" applyFont="1" applyFill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180" fontId="5" fillId="0" borderId="5" xfId="0" applyNumberFormat="1" applyFont="1" applyBorder="1" applyAlignment="1">
      <alignment/>
    </xf>
    <xf numFmtId="180" fontId="5" fillId="2" borderId="5" xfId="0" applyNumberFormat="1" applyFont="1" applyFill="1" applyBorder="1" applyAlignment="1">
      <alignment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180" fontId="11" fillId="0" borderId="5" xfId="0" applyNumberFormat="1" applyFont="1" applyBorder="1" applyAlignment="1">
      <alignment/>
    </xf>
    <xf numFmtId="180" fontId="11" fillId="2" borderId="5" xfId="0" applyNumberFormat="1" applyFont="1" applyFill="1" applyBorder="1" applyAlignment="1">
      <alignment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11" fillId="0" borderId="5" xfId="0" applyFont="1" applyBorder="1" applyAlignment="1">
      <alignment/>
    </xf>
    <xf numFmtId="0" fontId="13" fillId="0" borderId="6" xfId="0" applyFont="1" applyBorder="1" applyAlignment="1">
      <alignment wrapText="1"/>
    </xf>
    <xf numFmtId="0" fontId="13" fillId="0" borderId="5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1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center" wrapText="1"/>
    </xf>
    <xf numFmtId="2" fontId="11" fillId="0" borderId="5" xfId="0" applyNumberFormat="1" applyFont="1" applyBorder="1" applyAlignment="1">
      <alignment horizontal="center"/>
    </xf>
    <xf numFmtId="181" fontId="11" fillId="0" borderId="5" xfId="0" applyNumberFormat="1" applyFont="1" applyBorder="1" applyAlignment="1">
      <alignment horizontal="center"/>
    </xf>
    <xf numFmtId="0" fontId="13" fillId="0" borderId="5" xfId="0" applyFont="1" applyFill="1" applyBorder="1" applyAlignment="1">
      <alignment vertical="top" wrapText="1"/>
    </xf>
    <xf numFmtId="0" fontId="14" fillId="0" borderId="5" xfId="0" applyFont="1" applyBorder="1" applyAlignment="1">
      <alignment/>
    </xf>
    <xf numFmtId="0" fontId="14" fillId="2" borderId="5" xfId="0" applyFont="1" applyFill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/>
    </xf>
    <xf numFmtId="0" fontId="14" fillId="2" borderId="8" xfId="0" applyFont="1" applyFill="1" applyBorder="1" applyAlignment="1">
      <alignment/>
    </xf>
    <xf numFmtId="0" fontId="12" fillId="0" borderId="8" xfId="0" applyFont="1" applyBorder="1" applyAlignment="1">
      <alignment wrapText="1"/>
    </xf>
    <xf numFmtId="181" fontId="11" fillId="0" borderId="8" xfId="0" applyNumberFormat="1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11" fillId="0" borderId="7" xfId="0" applyFont="1" applyBorder="1" applyAlignment="1">
      <alignment/>
    </xf>
    <xf numFmtId="0" fontId="13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80" fontId="11" fillId="0" borderId="6" xfId="0" applyNumberFormat="1" applyFont="1" applyBorder="1" applyAlignment="1">
      <alignment/>
    </xf>
    <xf numFmtId="0" fontId="13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80" fontId="11" fillId="0" borderId="5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6" fillId="0" borderId="9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9" fillId="0" borderId="11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justify" wrapText="1"/>
    </xf>
    <xf numFmtId="0" fontId="13" fillId="0" borderId="16" xfId="0" applyFont="1" applyBorder="1" applyAlignment="1">
      <alignment horizontal="center" vertical="justify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6"/>
  <sheetViews>
    <sheetView tabSelected="1" workbookViewId="0" topLeftCell="A97">
      <selection activeCell="A103" sqref="A103:T103"/>
    </sheetView>
  </sheetViews>
  <sheetFormatPr defaultColWidth="9.140625" defaultRowHeight="12.75"/>
  <cols>
    <col min="1" max="1" width="94.28125" style="0" customWidth="1"/>
    <col min="2" max="2" width="24.28125" style="5" customWidth="1"/>
    <col min="3" max="8" width="13.7109375" style="0" customWidth="1"/>
    <col min="9" max="9" width="24.140625" style="2" customWidth="1"/>
    <col min="10" max="15" width="19.140625" style="0" customWidth="1"/>
    <col min="16" max="17" width="17.00390625" style="0" customWidth="1"/>
    <col min="18" max="19" width="18.7109375" style="0" customWidth="1"/>
    <col min="20" max="20" width="19.421875" style="0" customWidth="1"/>
  </cols>
  <sheetData>
    <row r="1" spans="1:29" ht="22.5" customHeight="1">
      <c r="A1" s="1"/>
      <c r="B1" s="2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100" t="s">
        <v>111</v>
      </c>
      <c r="P1" s="100"/>
      <c r="Q1" s="100"/>
      <c r="R1" s="100"/>
      <c r="S1" s="100"/>
      <c r="T1" s="100"/>
      <c r="U1" s="4"/>
      <c r="V1" s="4"/>
      <c r="W1" s="4"/>
      <c r="X1" s="4"/>
      <c r="Y1" s="4"/>
      <c r="Z1" s="4"/>
      <c r="AA1" s="4"/>
      <c r="AB1" s="4"/>
      <c r="AC1" s="4"/>
    </row>
    <row r="2" spans="1:20" ht="103.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2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5" spans="1:34" ht="97.5" customHeight="1">
      <c r="A5" s="103" t="s">
        <v>2</v>
      </c>
      <c r="B5" s="104" t="s">
        <v>3</v>
      </c>
      <c r="C5" s="104"/>
      <c r="D5" s="104"/>
      <c r="E5" s="104"/>
      <c r="F5" s="104"/>
      <c r="G5" s="104"/>
      <c r="H5" s="104"/>
      <c r="I5" s="105" t="s">
        <v>4</v>
      </c>
      <c r="J5" s="104" t="s">
        <v>5</v>
      </c>
      <c r="K5" s="104"/>
      <c r="L5" s="104"/>
      <c r="M5" s="104"/>
      <c r="N5" s="104"/>
      <c r="O5" s="104"/>
      <c r="P5" s="106" t="s">
        <v>6</v>
      </c>
      <c r="Q5" s="107"/>
      <c r="R5" s="107"/>
      <c r="S5" s="107"/>
      <c r="T5" s="10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78.75" customHeight="1">
      <c r="A6" s="103"/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105"/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9</v>
      </c>
      <c r="Q6" s="6" t="s">
        <v>10</v>
      </c>
      <c r="R6" s="6" t="s">
        <v>11</v>
      </c>
      <c r="S6" s="6" t="s">
        <v>14</v>
      </c>
      <c r="T6" s="6" t="s">
        <v>13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81">
      <c r="A7" s="8" t="s">
        <v>15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10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11" t="s">
        <v>16</v>
      </c>
      <c r="Q7" s="11" t="s">
        <v>17</v>
      </c>
      <c r="R7" s="11" t="s">
        <v>18</v>
      </c>
      <c r="S7" s="11" t="s">
        <v>19</v>
      </c>
      <c r="T7" s="11" t="s">
        <v>20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26.25">
      <c r="A8" s="109" t="s">
        <v>21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20" ht="26.25">
      <c r="A9" s="111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</row>
    <row r="10" spans="1:20" ht="52.5" customHeight="1">
      <c r="A10" s="12" t="s">
        <v>23</v>
      </c>
      <c r="B10" s="13"/>
      <c r="C10" s="14"/>
      <c r="D10" s="14"/>
      <c r="E10" s="14"/>
      <c r="F10" s="14"/>
      <c r="G10" s="14"/>
      <c r="H10" s="14"/>
      <c r="I10" s="15"/>
      <c r="J10" s="16"/>
      <c r="K10" s="16"/>
      <c r="L10" s="16"/>
      <c r="M10" s="16"/>
      <c r="N10" s="16"/>
      <c r="O10" s="16"/>
      <c r="P10" s="17"/>
      <c r="Q10" s="17"/>
      <c r="R10" s="17"/>
      <c r="S10" s="17"/>
      <c r="T10" s="17"/>
    </row>
    <row r="11" spans="1:20" ht="26.25">
      <c r="A11" s="18" t="s">
        <v>24</v>
      </c>
      <c r="B11" s="19"/>
      <c r="C11" s="20"/>
      <c r="D11" s="20"/>
      <c r="E11" s="20"/>
      <c r="F11" s="20"/>
      <c r="G11" s="20"/>
      <c r="H11" s="20"/>
      <c r="I11" s="21"/>
      <c r="J11" s="22"/>
      <c r="K11" s="22"/>
      <c r="L11" s="22"/>
      <c r="M11" s="22"/>
      <c r="N11" s="22"/>
      <c r="O11" s="22"/>
      <c r="P11" s="23"/>
      <c r="Q11" s="23"/>
      <c r="R11" s="23"/>
      <c r="S11" s="23"/>
      <c r="T11" s="23"/>
    </row>
    <row r="12" spans="1:20" ht="26.25">
      <c r="A12" s="24" t="s">
        <v>25</v>
      </c>
      <c r="B12" s="19" t="s">
        <v>26</v>
      </c>
      <c r="C12" s="25">
        <v>142</v>
      </c>
      <c r="D12" s="25">
        <v>418</v>
      </c>
      <c r="E12" s="25">
        <v>35.4</v>
      </c>
      <c r="F12" s="25">
        <v>4</v>
      </c>
      <c r="G12" s="25">
        <v>4</v>
      </c>
      <c r="H12" s="25">
        <v>4</v>
      </c>
      <c r="I12" s="26">
        <v>39.05</v>
      </c>
      <c r="J12" s="27">
        <f>C12*I12</f>
        <v>5545.099999999999</v>
      </c>
      <c r="K12" s="27">
        <f>D12*I12</f>
        <v>16322.9</v>
      </c>
      <c r="L12" s="27">
        <f>E12*I12</f>
        <v>1382.37</v>
      </c>
      <c r="M12" s="27">
        <f>F12*I12</f>
        <v>156.2</v>
      </c>
      <c r="N12" s="27">
        <f>G12*I12</f>
        <v>156.2</v>
      </c>
      <c r="O12" s="27">
        <f>H12*I12</f>
        <v>156.2</v>
      </c>
      <c r="P12" s="28">
        <f>(K12/J12)*100</f>
        <v>294.3661971830986</v>
      </c>
      <c r="Q12" s="28">
        <f>(L12/K12)*100</f>
        <v>8.4688995215311</v>
      </c>
      <c r="R12" s="28">
        <f>(M12/L12)*100</f>
        <v>11.299435028248588</v>
      </c>
      <c r="S12" s="28">
        <f>(N12/M12)*100</f>
        <v>100</v>
      </c>
      <c r="T12" s="28">
        <f>(O12/N12)*100</f>
        <v>100</v>
      </c>
    </row>
    <row r="13" spans="1:20" ht="26.25">
      <c r="A13" s="24" t="s">
        <v>27</v>
      </c>
      <c r="B13" s="19" t="s">
        <v>26</v>
      </c>
      <c r="C13" s="20">
        <v>19</v>
      </c>
      <c r="D13" s="20">
        <v>42.3</v>
      </c>
      <c r="E13" s="20">
        <v>26.8</v>
      </c>
      <c r="F13" s="20">
        <v>29</v>
      </c>
      <c r="G13" s="20">
        <v>29</v>
      </c>
      <c r="H13" s="20">
        <v>30</v>
      </c>
      <c r="I13" s="26">
        <v>54.96</v>
      </c>
      <c r="J13" s="27">
        <f aca="true" t="shared" si="0" ref="J13:J20">C13*I13</f>
        <v>1044.24</v>
      </c>
      <c r="K13" s="27">
        <f aca="true" t="shared" si="1" ref="K13:K20">D13*I13</f>
        <v>2324.808</v>
      </c>
      <c r="L13" s="27">
        <f aca="true" t="shared" si="2" ref="L13:L20">E13*I13</f>
        <v>1472.928</v>
      </c>
      <c r="M13" s="27">
        <f aca="true" t="shared" si="3" ref="M13:M20">F13*I13</f>
        <v>1593.84</v>
      </c>
      <c r="N13" s="27">
        <f aca="true" t="shared" si="4" ref="N13:N20">G13*I13</f>
        <v>1593.84</v>
      </c>
      <c r="O13" s="27">
        <f aca="true" t="shared" si="5" ref="O13:O20">H13*I13</f>
        <v>1648.8</v>
      </c>
      <c r="P13" s="28">
        <f aca="true" t="shared" si="6" ref="P13:T21">(K13/J13)*100</f>
        <v>222.63157894736844</v>
      </c>
      <c r="Q13" s="28">
        <f t="shared" si="6"/>
        <v>63.35697399527187</v>
      </c>
      <c r="R13" s="28">
        <f t="shared" si="6"/>
        <v>108.2089552238806</v>
      </c>
      <c r="S13" s="28">
        <f t="shared" si="6"/>
        <v>100</v>
      </c>
      <c r="T13" s="28">
        <f t="shared" si="6"/>
        <v>103.44827586206897</v>
      </c>
    </row>
    <row r="14" spans="1:20" ht="26.25">
      <c r="A14" s="24" t="s">
        <v>28</v>
      </c>
      <c r="B14" s="19" t="s">
        <v>26</v>
      </c>
      <c r="C14" s="20">
        <v>0.04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6">
        <v>30</v>
      </c>
      <c r="J14" s="27">
        <f t="shared" si="0"/>
        <v>1.2</v>
      </c>
      <c r="K14" s="27">
        <f t="shared" si="1"/>
        <v>0</v>
      </c>
      <c r="L14" s="27">
        <f t="shared" si="2"/>
        <v>0</v>
      </c>
      <c r="M14" s="27">
        <f t="shared" si="3"/>
        <v>0</v>
      </c>
      <c r="N14" s="27">
        <f t="shared" si="4"/>
        <v>0</v>
      </c>
      <c r="O14" s="27">
        <f t="shared" si="5"/>
        <v>0</v>
      </c>
      <c r="P14" s="28">
        <f t="shared" si="6"/>
        <v>0</v>
      </c>
      <c r="Q14" s="28">
        <v>0</v>
      </c>
      <c r="R14" s="28">
        <v>0</v>
      </c>
      <c r="S14" s="28">
        <v>0</v>
      </c>
      <c r="T14" s="28">
        <v>0</v>
      </c>
    </row>
    <row r="15" spans="1:20" ht="26.25">
      <c r="A15" s="24" t="s">
        <v>29</v>
      </c>
      <c r="B15" s="19" t="s">
        <v>26</v>
      </c>
      <c r="C15" s="20">
        <v>299</v>
      </c>
      <c r="D15" s="20">
        <v>351</v>
      </c>
      <c r="E15" s="20">
        <v>315</v>
      </c>
      <c r="F15" s="20">
        <v>320</v>
      </c>
      <c r="G15" s="20">
        <v>320</v>
      </c>
      <c r="H15" s="20">
        <v>320</v>
      </c>
      <c r="I15" s="26">
        <v>8.46</v>
      </c>
      <c r="J15" s="27">
        <f t="shared" si="0"/>
        <v>2529.5400000000004</v>
      </c>
      <c r="K15" s="27">
        <f t="shared" si="1"/>
        <v>2969.4600000000005</v>
      </c>
      <c r="L15" s="27">
        <f t="shared" si="2"/>
        <v>2664.9</v>
      </c>
      <c r="M15" s="27">
        <f t="shared" si="3"/>
        <v>2707.2000000000003</v>
      </c>
      <c r="N15" s="27">
        <f t="shared" si="4"/>
        <v>2707.2000000000003</v>
      </c>
      <c r="O15" s="27">
        <f t="shared" si="5"/>
        <v>2707.2000000000003</v>
      </c>
      <c r="P15" s="28">
        <f t="shared" si="6"/>
        <v>117.3913043478261</v>
      </c>
      <c r="Q15" s="28">
        <f t="shared" si="6"/>
        <v>89.74358974358974</v>
      </c>
      <c r="R15" s="28">
        <f t="shared" si="6"/>
        <v>101.58730158730161</v>
      </c>
      <c r="S15" s="28">
        <f t="shared" si="6"/>
        <v>100</v>
      </c>
      <c r="T15" s="28">
        <f t="shared" si="6"/>
        <v>100</v>
      </c>
    </row>
    <row r="16" spans="1:20" ht="26.25">
      <c r="A16" s="24" t="s">
        <v>30</v>
      </c>
      <c r="B16" s="19" t="s">
        <v>26</v>
      </c>
      <c r="C16" s="20">
        <v>3.6</v>
      </c>
      <c r="D16" s="20">
        <v>6.6</v>
      </c>
      <c r="E16" s="20">
        <v>7</v>
      </c>
      <c r="F16" s="20">
        <v>7</v>
      </c>
      <c r="G16" s="20">
        <v>8</v>
      </c>
      <c r="H16" s="20">
        <v>9</v>
      </c>
      <c r="I16" s="26">
        <v>17.82</v>
      </c>
      <c r="J16" s="27">
        <f t="shared" si="0"/>
        <v>64.152</v>
      </c>
      <c r="K16" s="27">
        <f t="shared" si="1"/>
        <v>117.612</v>
      </c>
      <c r="L16" s="27">
        <f t="shared" si="2"/>
        <v>124.74000000000001</v>
      </c>
      <c r="M16" s="27">
        <f t="shared" si="3"/>
        <v>124.74000000000001</v>
      </c>
      <c r="N16" s="27">
        <f t="shared" si="4"/>
        <v>142.56</v>
      </c>
      <c r="O16" s="27">
        <f t="shared" si="5"/>
        <v>160.38</v>
      </c>
      <c r="P16" s="28">
        <f t="shared" si="6"/>
        <v>183.33333333333331</v>
      </c>
      <c r="Q16" s="28">
        <f t="shared" si="6"/>
        <v>106.06060606060608</v>
      </c>
      <c r="R16" s="28">
        <f t="shared" si="6"/>
        <v>100</v>
      </c>
      <c r="S16" s="28">
        <f t="shared" si="6"/>
        <v>114.28571428571428</v>
      </c>
      <c r="T16" s="28">
        <f t="shared" si="6"/>
        <v>112.5</v>
      </c>
    </row>
    <row r="17" spans="1:20" ht="26.25">
      <c r="A17" s="24" t="s">
        <v>31</v>
      </c>
      <c r="B17" s="19" t="s">
        <v>26</v>
      </c>
      <c r="C17" s="20">
        <v>11.6</v>
      </c>
      <c r="D17" s="20">
        <v>14</v>
      </c>
      <c r="E17" s="20">
        <v>14</v>
      </c>
      <c r="F17" s="20">
        <v>14</v>
      </c>
      <c r="G17" s="20">
        <v>15</v>
      </c>
      <c r="H17" s="20">
        <v>16</v>
      </c>
      <c r="I17" s="26">
        <v>8.02</v>
      </c>
      <c r="J17" s="27">
        <f t="shared" si="0"/>
        <v>93.032</v>
      </c>
      <c r="K17" s="27">
        <f t="shared" si="1"/>
        <v>112.28</v>
      </c>
      <c r="L17" s="27">
        <f t="shared" si="2"/>
        <v>112.28</v>
      </c>
      <c r="M17" s="27">
        <f t="shared" si="3"/>
        <v>112.28</v>
      </c>
      <c r="N17" s="27">
        <f t="shared" si="4"/>
        <v>120.3</v>
      </c>
      <c r="O17" s="27">
        <f t="shared" si="5"/>
        <v>128.32</v>
      </c>
      <c r="P17" s="28">
        <f t="shared" si="6"/>
        <v>120.6896551724138</v>
      </c>
      <c r="Q17" s="28">
        <f t="shared" si="6"/>
        <v>100</v>
      </c>
      <c r="R17" s="28">
        <f t="shared" si="6"/>
        <v>100</v>
      </c>
      <c r="S17" s="28">
        <f t="shared" si="6"/>
        <v>107.14285714285714</v>
      </c>
      <c r="T17" s="28">
        <f t="shared" si="6"/>
        <v>106.66666666666667</v>
      </c>
    </row>
    <row r="18" spans="1:20" ht="26.25">
      <c r="A18" s="24" t="s">
        <v>32</v>
      </c>
      <c r="B18" s="19" t="s">
        <v>26</v>
      </c>
      <c r="C18" s="20">
        <v>260</v>
      </c>
      <c r="D18" s="20">
        <v>0</v>
      </c>
      <c r="E18" s="20">
        <v>350</v>
      </c>
      <c r="F18" s="20">
        <v>375</v>
      </c>
      <c r="G18" s="20">
        <v>375</v>
      </c>
      <c r="H18" s="20">
        <v>375</v>
      </c>
      <c r="I18" s="26">
        <v>5.79</v>
      </c>
      <c r="J18" s="27">
        <f t="shared" si="0"/>
        <v>1505.4</v>
      </c>
      <c r="K18" s="27">
        <f t="shared" si="1"/>
        <v>0</v>
      </c>
      <c r="L18" s="27">
        <f t="shared" si="2"/>
        <v>2026.5</v>
      </c>
      <c r="M18" s="27">
        <f t="shared" si="3"/>
        <v>2171.25</v>
      </c>
      <c r="N18" s="27">
        <f t="shared" si="4"/>
        <v>2171.25</v>
      </c>
      <c r="O18" s="27">
        <f t="shared" si="5"/>
        <v>2171.25</v>
      </c>
      <c r="P18" s="28">
        <f t="shared" si="6"/>
        <v>0</v>
      </c>
      <c r="Q18" s="28">
        <v>0</v>
      </c>
      <c r="R18" s="28">
        <f t="shared" si="6"/>
        <v>107.14285714285714</v>
      </c>
      <c r="S18" s="28">
        <f t="shared" si="6"/>
        <v>100</v>
      </c>
      <c r="T18" s="28">
        <f t="shared" si="6"/>
        <v>100</v>
      </c>
    </row>
    <row r="19" spans="1:20" ht="26.25">
      <c r="A19" s="24" t="s">
        <v>33</v>
      </c>
      <c r="B19" s="19" t="s">
        <v>26</v>
      </c>
      <c r="C19" s="20">
        <v>786.5</v>
      </c>
      <c r="D19" s="20">
        <v>543</v>
      </c>
      <c r="E19" s="20">
        <v>100</v>
      </c>
      <c r="F19" s="20">
        <v>107</v>
      </c>
      <c r="G19" s="20">
        <v>107</v>
      </c>
      <c r="H19" s="20">
        <v>107</v>
      </c>
      <c r="I19" s="26">
        <v>9.33</v>
      </c>
      <c r="J19" s="27">
        <f t="shared" si="0"/>
        <v>7338.045</v>
      </c>
      <c r="K19" s="27">
        <f t="shared" si="1"/>
        <v>5066.19</v>
      </c>
      <c r="L19" s="27">
        <f t="shared" si="2"/>
        <v>933</v>
      </c>
      <c r="M19" s="27">
        <f t="shared" si="3"/>
        <v>998.3100000000001</v>
      </c>
      <c r="N19" s="27">
        <f t="shared" si="4"/>
        <v>998.3100000000001</v>
      </c>
      <c r="O19" s="27">
        <f t="shared" si="5"/>
        <v>998.3100000000001</v>
      </c>
      <c r="P19" s="28">
        <f t="shared" si="6"/>
        <v>69.04005085823268</v>
      </c>
      <c r="Q19" s="28">
        <f t="shared" si="6"/>
        <v>18.41620626151013</v>
      </c>
      <c r="R19" s="28">
        <f t="shared" si="6"/>
        <v>107</v>
      </c>
      <c r="S19" s="28">
        <f t="shared" si="6"/>
        <v>100</v>
      </c>
      <c r="T19" s="28">
        <f t="shared" si="6"/>
        <v>100</v>
      </c>
    </row>
    <row r="20" spans="1:20" ht="26.25">
      <c r="A20" s="24" t="s">
        <v>34</v>
      </c>
      <c r="B20" s="19" t="s">
        <v>26</v>
      </c>
      <c r="C20" s="20">
        <v>28</v>
      </c>
      <c r="D20" s="20">
        <v>65.5</v>
      </c>
      <c r="E20" s="20">
        <v>313</v>
      </c>
      <c r="F20" s="20">
        <v>313</v>
      </c>
      <c r="G20" s="20">
        <v>313</v>
      </c>
      <c r="H20" s="20">
        <v>313</v>
      </c>
      <c r="I20" s="26">
        <v>61.3</v>
      </c>
      <c r="J20" s="27">
        <f t="shared" si="0"/>
        <v>1716.3999999999999</v>
      </c>
      <c r="K20" s="27">
        <f t="shared" si="1"/>
        <v>4015.1499999999996</v>
      </c>
      <c r="L20" s="27">
        <f t="shared" si="2"/>
        <v>19186.899999999998</v>
      </c>
      <c r="M20" s="27">
        <f t="shared" si="3"/>
        <v>19186.899999999998</v>
      </c>
      <c r="N20" s="27">
        <f t="shared" si="4"/>
        <v>19186.899999999998</v>
      </c>
      <c r="O20" s="27">
        <f t="shared" si="5"/>
        <v>19186.899999999998</v>
      </c>
      <c r="P20" s="28">
        <f t="shared" si="6"/>
        <v>233.92857142857144</v>
      </c>
      <c r="Q20" s="28">
        <f t="shared" si="6"/>
        <v>477.8625954198473</v>
      </c>
      <c r="R20" s="28">
        <f t="shared" si="6"/>
        <v>100</v>
      </c>
      <c r="S20" s="28">
        <f t="shared" si="6"/>
        <v>100</v>
      </c>
      <c r="T20" s="28">
        <f t="shared" si="6"/>
        <v>100</v>
      </c>
    </row>
    <row r="21" spans="1:20" ht="26.25">
      <c r="A21" s="29" t="s">
        <v>35</v>
      </c>
      <c r="B21" s="19" t="s">
        <v>36</v>
      </c>
      <c r="C21" s="19" t="s">
        <v>36</v>
      </c>
      <c r="D21" s="19" t="s">
        <v>36</v>
      </c>
      <c r="E21" s="19" t="s">
        <v>36</v>
      </c>
      <c r="F21" s="19" t="s">
        <v>36</v>
      </c>
      <c r="G21" s="19" t="s">
        <v>36</v>
      </c>
      <c r="H21" s="19" t="s">
        <v>36</v>
      </c>
      <c r="I21" s="19" t="s">
        <v>36</v>
      </c>
      <c r="J21" s="27">
        <f aca="true" t="shared" si="7" ref="J21:O21">SUM(J12:J20)</f>
        <v>19837.109</v>
      </c>
      <c r="K21" s="27">
        <f t="shared" si="7"/>
        <v>30928.399999999994</v>
      </c>
      <c r="L21" s="27">
        <f t="shared" si="7"/>
        <v>27903.618</v>
      </c>
      <c r="M21" s="27">
        <f t="shared" si="7"/>
        <v>27050.719999999998</v>
      </c>
      <c r="N21" s="27">
        <f t="shared" si="7"/>
        <v>27076.559999999998</v>
      </c>
      <c r="O21" s="27">
        <f t="shared" si="7"/>
        <v>27157.36</v>
      </c>
      <c r="P21" s="28">
        <f>(K21/J21)*100</f>
        <v>155.91183170894504</v>
      </c>
      <c r="Q21" s="28">
        <f t="shared" si="6"/>
        <v>90.22005018041672</v>
      </c>
      <c r="R21" s="28">
        <f>(M21/L21)*100</f>
        <v>96.94341429129369</v>
      </c>
      <c r="S21" s="28">
        <f t="shared" si="6"/>
        <v>100.09552425961306</v>
      </c>
      <c r="T21" s="28">
        <f>(O21/N21)*100</f>
        <v>100.29841309235738</v>
      </c>
    </row>
    <row r="22" spans="1:20" ht="22.5" customHeight="1">
      <c r="A22" s="30" t="s">
        <v>37</v>
      </c>
      <c r="B22" s="31"/>
      <c r="C22" s="20"/>
      <c r="D22" s="20"/>
      <c r="E22" s="20"/>
      <c r="F22" s="20"/>
      <c r="G22" s="20"/>
      <c r="H22" s="20"/>
      <c r="I22" s="21"/>
      <c r="J22" s="32"/>
      <c r="K22" s="32"/>
      <c r="L22" s="32"/>
      <c r="M22" s="27"/>
      <c r="N22" s="27"/>
      <c r="O22" s="27"/>
      <c r="P22" s="28"/>
      <c r="Q22" s="28"/>
      <c r="R22" s="28"/>
      <c r="S22" s="28"/>
      <c r="T22" s="28"/>
    </row>
    <row r="23" spans="1:20" ht="48.75" customHeight="1">
      <c r="A23" s="24" t="s">
        <v>38</v>
      </c>
      <c r="B23" s="33" t="s">
        <v>26</v>
      </c>
      <c r="C23" s="20">
        <v>2468</v>
      </c>
      <c r="D23" s="20">
        <v>826.7</v>
      </c>
      <c r="E23" s="20">
        <v>0</v>
      </c>
      <c r="F23" s="20">
        <v>0</v>
      </c>
      <c r="G23" s="20">
        <v>0</v>
      </c>
      <c r="H23" s="20">
        <v>0</v>
      </c>
      <c r="I23" s="34">
        <v>8.3</v>
      </c>
      <c r="J23" s="27">
        <f aca="true" t="shared" si="8" ref="J23:J29">C23*I23</f>
        <v>20484.4</v>
      </c>
      <c r="K23" s="27">
        <f aca="true" t="shared" si="9" ref="K23:K29">D23*I23</f>
        <v>6861.610000000001</v>
      </c>
      <c r="L23" s="27">
        <f aca="true" t="shared" si="10" ref="L23:L29">E23*I23</f>
        <v>0</v>
      </c>
      <c r="M23" s="27">
        <f aca="true" t="shared" si="11" ref="M23:M29">F23*I23</f>
        <v>0</v>
      </c>
      <c r="N23" s="27">
        <f aca="true" t="shared" si="12" ref="N23:N29">G23*I23</f>
        <v>0</v>
      </c>
      <c r="O23" s="27">
        <f aca="true" t="shared" si="13" ref="O23:O29">H23*I23</f>
        <v>0</v>
      </c>
      <c r="P23" s="28">
        <f>(K23/J23)*100</f>
        <v>33.4967585089141</v>
      </c>
      <c r="Q23" s="28">
        <f>(L23/K23)*100</f>
        <v>0</v>
      </c>
      <c r="R23" s="28">
        <v>0</v>
      </c>
      <c r="S23" s="28">
        <v>0</v>
      </c>
      <c r="T23" s="28">
        <v>0</v>
      </c>
    </row>
    <row r="24" spans="1:20" ht="54" customHeight="1">
      <c r="A24" s="24" t="s">
        <v>39</v>
      </c>
      <c r="B24" s="33" t="s">
        <v>26</v>
      </c>
      <c r="C24" s="20">
        <v>484</v>
      </c>
      <c r="D24" s="20">
        <v>238</v>
      </c>
      <c r="E24" s="20">
        <v>0</v>
      </c>
      <c r="F24" s="20">
        <v>0</v>
      </c>
      <c r="G24" s="20">
        <v>0</v>
      </c>
      <c r="H24" s="20">
        <v>0</v>
      </c>
      <c r="I24" s="34">
        <v>4.28</v>
      </c>
      <c r="J24" s="27">
        <f t="shared" si="8"/>
        <v>2071.52</v>
      </c>
      <c r="K24" s="27">
        <f t="shared" si="9"/>
        <v>1018.6400000000001</v>
      </c>
      <c r="L24" s="27">
        <f t="shared" si="10"/>
        <v>0</v>
      </c>
      <c r="M24" s="27">
        <f t="shared" si="11"/>
        <v>0</v>
      </c>
      <c r="N24" s="27">
        <f t="shared" si="12"/>
        <v>0</v>
      </c>
      <c r="O24" s="27">
        <f t="shared" si="13"/>
        <v>0</v>
      </c>
      <c r="P24" s="28">
        <f>(K24/J24)*100</f>
        <v>49.17355371900827</v>
      </c>
      <c r="Q24" s="28">
        <f>(L24/K24)*100</f>
        <v>0</v>
      </c>
      <c r="R24" s="28">
        <v>0</v>
      </c>
      <c r="S24" s="28">
        <v>0</v>
      </c>
      <c r="T24" s="28">
        <v>0</v>
      </c>
    </row>
    <row r="25" spans="1:20" ht="28.5" customHeight="1">
      <c r="A25" s="24" t="s">
        <v>40</v>
      </c>
      <c r="B25" s="33" t="s">
        <v>26</v>
      </c>
      <c r="C25" s="20">
        <v>0.9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6">
        <v>55.44</v>
      </c>
      <c r="J25" s="27">
        <f t="shared" si="8"/>
        <v>49.896</v>
      </c>
      <c r="K25" s="27">
        <f t="shared" si="9"/>
        <v>0</v>
      </c>
      <c r="L25" s="27">
        <f t="shared" si="10"/>
        <v>0</v>
      </c>
      <c r="M25" s="27">
        <f t="shared" si="11"/>
        <v>0</v>
      </c>
      <c r="N25" s="27">
        <f t="shared" si="12"/>
        <v>0</v>
      </c>
      <c r="O25" s="27">
        <f t="shared" si="13"/>
        <v>0</v>
      </c>
      <c r="P25" s="28">
        <f>(K25/J25)*100</f>
        <v>0</v>
      </c>
      <c r="Q25" s="28">
        <v>0</v>
      </c>
      <c r="R25" s="28">
        <v>0</v>
      </c>
      <c r="S25" s="28">
        <v>0</v>
      </c>
      <c r="T25" s="28">
        <v>0</v>
      </c>
    </row>
    <row r="26" spans="1:20" ht="26.25">
      <c r="A26" s="24" t="s">
        <v>41</v>
      </c>
      <c r="B26" s="19" t="s">
        <v>26</v>
      </c>
      <c r="C26" s="20">
        <v>79.6</v>
      </c>
      <c r="D26" s="20">
        <v>22.6</v>
      </c>
      <c r="E26" s="20">
        <v>0</v>
      </c>
      <c r="F26" s="20">
        <v>0</v>
      </c>
      <c r="G26" s="20">
        <v>0</v>
      </c>
      <c r="H26" s="20">
        <v>0</v>
      </c>
      <c r="I26" s="26">
        <v>61.3</v>
      </c>
      <c r="J26" s="27">
        <f t="shared" si="8"/>
        <v>4879.48</v>
      </c>
      <c r="K26" s="27">
        <f t="shared" si="9"/>
        <v>1385.38</v>
      </c>
      <c r="L26" s="27">
        <f t="shared" si="10"/>
        <v>0</v>
      </c>
      <c r="M26" s="27">
        <f t="shared" si="11"/>
        <v>0</v>
      </c>
      <c r="N26" s="27">
        <f t="shared" si="12"/>
        <v>0</v>
      </c>
      <c r="O26" s="27">
        <f t="shared" si="13"/>
        <v>0</v>
      </c>
      <c r="P26" s="28">
        <f>(K26/J26)*100</f>
        <v>28.391959798994982</v>
      </c>
      <c r="Q26" s="28">
        <f>(L26/K26)*100</f>
        <v>0</v>
      </c>
      <c r="R26" s="28">
        <v>0</v>
      </c>
      <c r="S26" s="28">
        <v>0</v>
      </c>
      <c r="T26" s="28">
        <v>0</v>
      </c>
    </row>
    <row r="27" spans="1:20" ht="26.25">
      <c r="A27" s="24" t="s">
        <v>42</v>
      </c>
      <c r="B27" s="19" t="s">
        <v>26</v>
      </c>
      <c r="C27" s="20">
        <v>2.4</v>
      </c>
      <c r="D27" s="20">
        <v>0.3</v>
      </c>
      <c r="E27" s="20">
        <v>0</v>
      </c>
      <c r="F27" s="20">
        <v>0</v>
      </c>
      <c r="G27" s="20">
        <v>0</v>
      </c>
      <c r="H27" s="20">
        <v>0</v>
      </c>
      <c r="I27" s="26">
        <v>30.72</v>
      </c>
      <c r="J27" s="27">
        <f t="shared" si="8"/>
        <v>73.728</v>
      </c>
      <c r="K27" s="27">
        <f t="shared" si="9"/>
        <v>9.216</v>
      </c>
      <c r="L27" s="27">
        <f t="shared" si="10"/>
        <v>0</v>
      </c>
      <c r="M27" s="27">
        <f t="shared" si="11"/>
        <v>0</v>
      </c>
      <c r="N27" s="27">
        <f t="shared" si="12"/>
        <v>0</v>
      </c>
      <c r="O27" s="27">
        <f t="shared" si="13"/>
        <v>0</v>
      </c>
      <c r="P27" s="28">
        <f>(K27/J27)*100</f>
        <v>12.5</v>
      </c>
      <c r="Q27" s="28">
        <f>(L27/K27)*100</f>
        <v>0</v>
      </c>
      <c r="R27" s="28">
        <v>0</v>
      </c>
      <c r="S27" s="28">
        <v>0</v>
      </c>
      <c r="T27" s="28">
        <v>0</v>
      </c>
    </row>
    <row r="28" spans="1:20" ht="26.25">
      <c r="A28" s="24" t="s">
        <v>43</v>
      </c>
      <c r="B28" s="19" t="s">
        <v>44</v>
      </c>
      <c r="C28" s="20">
        <v>0</v>
      </c>
      <c r="D28" s="20">
        <v>0</v>
      </c>
      <c r="E28" s="20">
        <v>21.1</v>
      </c>
      <c r="F28" s="20">
        <v>21.1</v>
      </c>
      <c r="G28" s="20">
        <v>21.1</v>
      </c>
      <c r="H28" s="20">
        <v>21.1</v>
      </c>
      <c r="I28" s="34">
        <v>56.7</v>
      </c>
      <c r="J28" s="27">
        <f t="shared" si="8"/>
        <v>0</v>
      </c>
      <c r="K28" s="27">
        <f t="shared" si="9"/>
        <v>0</v>
      </c>
      <c r="L28" s="27">
        <f t="shared" si="10"/>
        <v>1196.3700000000001</v>
      </c>
      <c r="M28" s="27">
        <f t="shared" si="11"/>
        <v>1196.3700000000001</v>
      </c>
      <c r="N28" s="27">
        <f t="shared" si="12"/>
        <v>1196.3700000000001</v>
      </c>
      <c r="O28" s="27">
        <f t="shared" si="13"/>
        <v>1196.3700000000001</v>
      </c>
      <c r="P28" s="28">
        <v>0</v>
      </c>
      <c r="Q28" s="28">
        <v>0</v>
      </c>
      <c r="R28" s="28">
        <f aca="true" t="shared" si="14" ref="R28:T30">(M28/L28)*100</f>
        <v>100</v>
      </c>
      <c r="S28" s="28">
        <f t="shared" si="14"/>
        <v>100</v>
      </c>
      <c r="T28" s="28">
        <f t="shared" si="14"/>
        <v>100</v>
      </c>
    </row>
    <row r="29" spans="1:20" ht="52.5">
      <c r="A29" s="24" t="s">
        <v>45</v>
      </c>
      <c r="B29" s="33" t="s">
        <v>46</v>
      </c>
      <c r="C29" s="20">
        <v>0</v>
      </c>
      <c r="D29" s="20">
        <v>0</v>
      </c>
      <c r="E29" s="20">
        <v>2112</v>
      </c>
      <c r="F29" s="20">
        <v>2112</v>
      </c>
      <c r="G29" s="20">
        <v>2112</v>
      </c>
      <c r="H29" s="20">
        <v>2112</v>
      </c>
      <c r="I29" s="34">
        <v>2</v>
      </c>
      <c r="J29" s="27">
        <f t="shared" si="8"/>
        <v>0</v>
      </c>
      <c r="K29" s="27">
        <f t="shared" si="9"/>
        <v>0</v>
      </c>
      <c r="L29" s="27">
        <f t="shared" si="10"/>
        <v>4224</v>
      </c>
      <c r="M29" s="27">
        <f t="shared" si="11"/>
        <v>4224</v>
      </c>
      <c r="N29" s="27">
        <f t="shared" si="12"/>
        <v>4224</v>
      </c>
      <c r="O29" s="27">
        <f t="shared" si="13"/>
        <v>4224</v>
      </c>
      <c r="P29" s="28">
        <v>0</v>
      </c>
      <c r="Q29" s="28">
        <v>0</v>
      </c>
      <c r="R29" s="28">
        <f t="shared" si="14"/>
        <v>100</v>
      </c>
      <c r="S29" s="28">
        <f t="shared" si="14"/>
        <v>100</v>
      </c>
      <c r="T29" s="28">
        <f t="shared" si="14"/>
        <v>100</v>
      </c>
    </row>
    <row r="30" spans="1:20" ht="26.25">
      <c r="A30" s="29" t="s">
        <v>35</v>
      </c>
      <c r="B30" s="19" t="s">
        <v>36</v>
      </c>
      <c r="C30" s="19" t="s">
        <v>36</v>
      </c>
      <c r="D30" s="19" t="s">
        <v>36</v>
      </c>
      <c r="E30" s="19" t="s">
        <v>36</v>
      </c>
      <c r="F30" s="19" t="s">
        <v>36</v>
      </c>
      <c r="G30" s="19" t="s">
        <v>36</v>
      </c>
      <c r="H30" s="19" t="s">
        <v>36</v>
      </c>
      <c r="I30" s="19" t="s">
        <v>36</v>
      </c>
      <c r="J30" s="27">
        <f aca="true" t="shared" si="15" ref="J30:O30">SUM(J23:J29)</f>
        <v>27559.024</v>
      </c>
      <c r="K30" s="27">
        <f t="shared" si="15"/>
        <v>9274.846000000001</v>
      </c>
      <c r="L30" s="27">
        <f t="shared" si="15"/>
        <v>5420.37</v>
      </c>
      <c r="M30" s="27">
        <f t="shared" si="15"/>
        <v>5420.37</v>
      </c>
      <c r="N30" s="27">
        <f t="shared" si="15"/>
        <v>5420.37</v>
      </c>
      <c r="O30" s="27">
        <f t="shared" si="15"/>
        <v>5420.37</v>
      </c>
      <c r="P30" s="28">
        <f>(K30/J30)*100</f>
        <v>33.6544792007148</v>
      </c>
      <c r="Q30" s="28">
        <f>(L30/K30)*100</f>
        <v>58.441617251650314</v>
      </c>
      <c r="R30" s="28">
        <f t="shared" si="14"/>
        <v>100</v>
      </c>
      <c r="S30" s="28">
        <f t="shared" si="14"/>
        <v>100</v>
      </c>
      <c r="T30" s="28">
        <f t="shared" si="14"/>
        <v>100</v>
      </c>
    </row>
    <row r="31" spans="1:20" ht="26.25">
      <c r="A31" s="30" t="s">
        <v>47</v>
      </c>
      <c r="B31" s="19"/>
      <c r="C31" s="20"/>
      <c r="D31" s="20"/>
      <c r="E31" s="20"/>
      <c r="F31" s="20"/>
      <c r="G31" s="20"/>
      <c r="H31" s="20"/>
      <c r="I31" s="21"/>
      <c r="J31" s="32"/>
      <c r="K31" s="32"/>
      <c r="L31" s="32"/>
      <c r="M31" s="27"/>
      <c r="N31" s="27"/>
      <c r="O31" s="27"/>
      <c r="P31" s="28"/>
      <c r="Q31" s="28"/>
      <c r="R31" s="28"/>
      <c r="S31" s="28"/>
      <c r="T31" s="28"/>
    </row>
    <row r="32" spans="1:20" ht="26.25">
      <c r="A32" s="35" t="s">
        <v>48</v>
      </c>
      <c r="B32" s="36" t="s">
        <v>26</v>
      </c>
      <c r="C32" s="25">
        <v>465</v>
      </c>
      <c r="D32" s="25">
        <v>543</v>
      </c>
      <c r="E32" s="25">
        <v>541</v>
      </c>
      <c r="F32" s="25">
        <v>649</v>
      </c>
      <c r="G32" s="25">
        <v>746</v>
      </c>
      <c r="H32" s="25">
        <v>858</v>
      </c>
      <c r="I32" s="26">
        <v>67.05</v>
      </c>
      <c r="J32" s="37">
        <f>C32*I32</f>
        <v>31178.25</v>
      </c>
      <c r="K32" s="37">
        <f>D32*I32</f>
        <v>36408.15</v>
      </c>
      <c r="L32" s="37">
        <f>E32*I32</f>
        <v>36274.049999999996</v>
      </c>
      <c r="M32" s="37">
        <f>F32*I32</f>
        <v>43515.45</v>
      </c>
      <c r="N32" s="37">
        <f>G32*I32</f>
        <v>50019.299999999996</v>
      </c>
      <c r="O32" s="37">
        <f>H32*I32</f>
        <v>57528.899999999994</v>
      </c>
      <c r="P32" s="38">
        <f aca="true" t="shared" si="16" ref="P32:T34">(K32/J32)*100</f>
        <v>116.77419354838709</v>
      </c>
      <c r="Q32" s="38">
        <f t="shared" si="16"/>
        <v>99.63167587476977</v>
      </c>
      <c r="R32" s="38">
        <f t="shared" si="16"/>
        <v>119.96303142329022</v>
      </c>
      <c r="S32" s="38">
        <f t="shared" si="16"/>
        <v>114.94607087827427</v>
      </c>
      <c r="T32" s="38">
        <f t="shared" si="16"/>
        <v>115.01340482573725</v>
      </c>
    </row>
    <row r="33" spans="1:20" ht="26.25">
      <c r="A33" s="35" t="s">
        <v>49</v>
      </c>
      <c r="B33" s="36" t="s">
        <v>26</v>
      </c>
      <c r="C33" s="25">
        <v>78</v>
      </c>
      <c r="D33" s="25">
        <v>43</v>
      </c>
      <c r="E33" s="25">
        <v>35</v>
      </c>
      <c r="F33" s="25">
        <v>42</v>
      </c>
      <c r="G33" s="25">
        <v>48</v>
      </c>
      <c r="H33" s="25">
        <v>56</v>
      </c>
      <c r="I33" s="26">
        <v>42.4</v>
      </c>
      <c r="J33" s="37">
        <f>C33*I33</f>
        <v>3307.2</v>
      </c>
      <c r="K33" s="37">
        <f>D33*I33</f>
        <v>1823.2</v>
      </c>
      <c r="L33" s="37">
        <f>E33*I33</f>
        <v>1484</v>
      </c>
      <c r="M33" s="37">
        <f>F33*I33</f>
        <v>1780.8</v>
      </c>
      <c r="N33" s="37">
        <f>G33*I33</f>
        <v>2035.1999999999998</v>
      </c>
      <c r="O33" s="37">
        <f>H33*I33</f>
        <v>2374.4</v>
      </c>
      <c r="P33" s="38">
        <f t="shared" si="16"/>
        <v>55.12820512820513</v>
      </c>
      <c r="Q33" s="38">
        <f t="shared" si="16"/>
        <v>81.3953488372093</v>
      </c>
      <c r="R33" s="38">
        <f t="shared" si="16"/>
        <v>120</v>
      </c>
      <c r="S33" s="38">
        <f t="shared" si="16"/>
        <v>114.28571428571428</v>
      </c>
      <c r="T33" s="38">
        <f t="shared" si="16"/>
        <v>116.66666666666667</v>
      </c>
    </row>
    <row r="34" spans="1:20" ht="26.25">
      <c r="A34" s="39" t="s">
        <v>35</v>
      </c>
      <c r="B34" s="36" t="s">
        <v>36</v>
      </c>
      <c r="C34" s="36" t="s">
        <v>36</v>
      </c>
      <c r="D34" s="36" t="s">
        <v>36</v>
      </c>
      <c r="E34" s="36" t="s">
        <v>36</v>
      </c>
      <c r="F34" s="36" t="s">
        <v>36</v>
      </c>
      <c r="G34" s="36" t="s">
        <v>36</v>
      </c>
      <c r="H34" s="36" t="s">
        <v>36</v>
      </c>
      <c r="I34" s="36" t="s">
        <v>36</v>
      </c>
      <c r="J34" s="37">
        <f aca="true" t="shared" si="17" ref="J34:O34">SUM(J32:J33)</f>
        <v>34485.45</v>
      </c>
      <c r="K34" s="37">
        <f t="shared" si="17"/>
        <v>38231.35</v>
      </c>
      <c r="L34" s="37">
        <f t="shared" si="17"/>
        <v>37758.049999999996</v>
      </c>
      <c r="M34" s="37">
        <f t="shared" si="17"/>
        <v>45296.25</v>
      </c>
      <c r="N34" s="37">
        <f t="shared" si="17"/>
        <v>52054.49999999999</v>
      </c>
      <c r="O34" s="37">
        <f t="shared" si="17"/>
        <v>59903.299999999996</v>
      </c>
      <c r="P34" s="38">
        <f t="shared" si="16"/>
        <v>110.86226220043527</v>
      </c>
      <c r="Q34" s="38">
        <f t="shared" si="16"/>
        <v>98.76201075818668</v>
      </c>
      <c r="R34" s="38">
        <f t="shared" si="16"/>
        <v>119.9644843947185</v>
      </c>
      <c r="S34" s="38">
        <f t="shared" si="16"/>
        <v>114.92010928056958</v>
      </c>
      <c r="T34" s="38">
        <f t="shared" si="16"/>
        <v>115.07804320471816</v>
      </c>
    </row>
    <row r="35" spans="1:20" ht="26.25">
      <c r="A35" s="40" t="s">
        <v>50</v>
      </c>
      <c r="B35" s="36"/>
      <c r="C35" s="25"/>
      <c r="D35" s="25"/>
      <c r="E35" s="25"/>
      <c r="F35" s="25"/>
      <c r="G35" s="25"/>
      <c r="H35" s="25"/>
      <c r="I35" s="26"/>
      <c r="J35" s="41"/>
      <c r="K35" s="41"/>
      <c r="L35" s="41"/>
      <c r="M35" s="37"/>
      <c r="N35" s="37"/>
      <c r="O35" s="37"/>
      <c r="P35" s="38"/>
      <c r="Q35" s="38"/>
      <c r="R35" s="38"/>
      <c r="S35" s="38"/>
      <c r="T35" s="38"/>
    </row>
    <row r="36" spans="1:20" ht="26.25">
      <c r="A36" s="35" t="s">
        <v>29</v>
      </c>
      <c r="B36" s="36" t="s">
        <v>26</v>
      </c>
      <c r="C36" s="25">
        <v>165.3</v>
      </c>
      <c r="D36" s="25">
        <v>132.3</v>
      </c>
      <c r="E36" s="25">
        <v>8</v>
      </c>
      <c r="F36" s="25">
        <v>0</v>
      </c>
      <c r="G36" s="25">
        <v>0</v>
      </c>
      <c r="H36" s="25">
        <v>0</v>
      </c>
      <c r="I36" s="26">
        <v>8.46</v>
      </c>
      <c r="J36" s="37">
        <f>C36*I36</f>
        <v>1398.4380000000003</v>
      </c>
      <c r="K36" s="37">
        <f>D36*I36</f>
        <v>1119.2580000000003</v>
      </c>
      <c r="L36" s="37">
        <f>E36*I36</f>
        <v>67.68</v>
      </c>
      <c r="M36" s="37">
        <f>F36*I36</f>
        <v>0</v>
      </c>
      <c r="N36" s="37">
        <f>G36*I36</f>
        <v>0</v>
      </c>
      <c r="O36" s="37">
        <f>H36*I36</f>
        <v>0</v>
      </c>
      <c r="P36" s="38">
        <f aca="true" t="shared" si="18" ref="P36:T40">(K36/J36)*100</f>
        <v>80.03629764065336</v>
      </c>
      <c r="Q36" s="38">
        <f t="shared" si="18"/>
        <v>6.046863189720332</v>
      </c>
      <c r="R36" s="38">
        <f t="shared" si="18"/>
        <v>0</v>
      </c>
      <c r="S36" s="38">
        <v>0</v>
      </c>
      <c r="T36" s="38">
        <v>0</v>
      </c>
    </row>
    <row r="37" spans="1:20" ht="26.25">
      <c r="A37" s="35" t="s">
        <v>30</v>
      </c>
      <c r="B37" s="36" t="s">
        <v>26</v>
      </c>
      <c r="C37" s="25">
        <v>29</v>
      </c>
      <c r="D37" s="25">
        <v>27</v>
      </c>
      <c r="E37" s="25">
        <v>2.5</v>
      </c>
      <c r="F37" s="25">
        <v>0</v>
      </c>
      <c r="G37" s="25">
        <v>0</v>
      </c>
      <c r="H37" s="25">
        <v>0</v>
      </c>
      <c r="I37" s="26">
        <v>17.82</v>
      </c>
      <c r="J37" s="37">
        <f>C37*I37</f>
        <v>516.78</v>
      </c>
      <c r="K37" s="37">
        <f>D37*I37</f>
        <v>481.14</v>
      </c>
      <c r="L37" s="37">
        <f>E37*I37</f>
        <v>44.55</v>
      </c>
      <c r="M37" s="37">
        <f>F37*I37</f>
        <v>0</v>
      </c>
      <c r="N37" s="37">
        <f>G37*I37</f>
        <v>0</v>
      </c>
      <c r="O37" s="37">
        <f>H37*I37</f>
        <v>0</v>
      </c>
      <c r="P37" s="38">
        <f t="shared" si="18"/>
        <v>93.10344827586206</v>
      </c>
      <c r="Q37" s="38">
        <f t="shared" si="18"/>
        <v>9.25925925925926</v>
      </c>
      <c r="R37" s="38">
        <f t="shared" si="18"/>
        <v>0</v>
      </c>
      <c r="S37" s="38">
        <v>0</v>
      </c>
      <c r="T37" s="38">
        <v>0</v>
      </c>
    </row>
    <row r="38" spans="1:20" ht="26.25">
      <c r="A38" s="35" t="s">
        <v>49</v>
      </c>
      <c r="B38" s="36" t="s">
        <v>26</v>
      </c>
      <c r="C38" s="25">
        <v>10.3</v>
      </c>
      <c r="D38" s="25">
        <v>4.95</v>
      </c>
      <c r="E38" s="25">
        <v>0.35</v>
      </c>
      <c r="F38" s="25">
        <v>0</v>
      </c>
      <c r="G38" s="25">
        <v>0</v>
      </c>
      <c r="H38" s="25">
        <v>0</v>
      </c>
      <c r="I38" s="26">
        <v>42.4</v>
      </c>
      <c r="J38" s="37">
        <f>C38*I38</f>
        <v>436.72</v>
      </c>
      <c r="K38" s="37">
        <f>D38*I38</f>
        <v>209.88</v>
      </c>
      <c r="L38" s="37">
        <f>E38*I38</f>
        <v>14.839999999999998</v>
      </c>
      <c r="M38" s="37">
        <f>F38*I38</f>
        <v>0</v>
      </c>
      <c r="N38" s="37">
        <f>G38*I38</f>
        <v>0</v>
      </c>
      <c r="O38" s="37">
        <f>H38*I38</f>
        <v>0</v>
      </c>
      <c r="P38" s="38">
        <f t="shared" si="18"/>
        <v>48.05825242718446</v>
      </c>
      <c r="Q38" s="38">
        <f t="shared" si="18"/>
        <v>7.07070707070707</v>
      </c>
      <c r="R38" s="38">
        <f t="shared" si="18"/>
        <v>0</v>
      </c>
      <c r="S38" s="38">
        <v>0</v>
      </c>
      <c r="T38" s="38">
        <v>0</v>
      </c>
    </row>
    <row r="39" spans="1:20" ht="26.25">
      <c r="A39" s="39" t="s">
        <v>35</v>
      </c>
      <c r="B39" s="36" t="s">
        <v>36</v>
      </c>
      <c r="C39" s="36" t="s">
        <v>36</v>
      </c>
      <c r="D39" s="36" t="s">
        <v>36</v>
      </c>
      <c r="E39" s="36" t="s">
        <v>36</v>
      </c>
      <c r="F39" s="36" t="s">
        <v>36</v>
      </c>
      <c r="G39" s="36" t="s">
        <v>36</v>
      </c>
      <c r="H39" s="36" t="s">
        <v>36</v>
      </c>
      <c r="I39" s="36" t="s">
        <v>36</v>
      </c>
      <c r="J39" s="37">
        <f aca="true" t="shared" si="19" ref="J39:O39">SUM(J36:J38)</f>
        <v>2351.938</v>
      </c>
      <c r="K39" s="37">
        <f t="shared" si="19"/>
        <v>1810.2780000000002</v>
      </c>
      <c r="L39" s="37">
        <f t="shared" si="19"/>
        <v>127.07000000000001</v>
      </c>
      <c r="M39" s="37">
        <f t="shared" si="19"/>
        <v>0</v>
      </c>
      <c r="N39" s="37">
        <f t="shared" si="19"/>
        <v>0</v>
      </c>
      <c r="O39" s="37">
        <f t="shared" si="19"/>
        <v>0</v>
      </c>
      <c r="P39" s="38">
        <f t="shared" si="18"/>
        <v>76.96963100217779</v>
      </c>
      <c r="Q39" s="38">
        <f t="shared" si="18"/>
        <v>7.0193638767084385</v>
      </c>
      <c r="R39" s="38">
        <f t="shared" si="18"/>
        <v>0</v>
      </c>
      <c r="S39" s="38">
        <v>0</v>
      </c>
      <c r="T39" s="38">
        <v>0</v>
      </c>
    </row>
    <row r="40" spans="1:20" ht="26.25">
      <c r="A40" s="42" t="s">
        <v>51</v>
      </c>
      <c r="B40" s="36" t="s">
        <v>36</v>
      </c>
      <c r="C40" s="36" t="s">
        <v>36</v>
      </c>
      <c r="D40" s="36" t="s">
        <v>36</v>
      </c>
      <c r="E40" s="36" t="s">
        <v>36</v>
      </c>
      <c r="F40" s="36" t="s">
        <v>36</v>
      </c>
      <c r="G40" s="36" t="s">
        <v>36</v>
      </c>
      <c r="H40" s="36" t="s">
        <v>36</v>
      </c>
      <c r="I40" s="36" t="s">
        <v>36</v>
      </c>
      <c r="J40" s="37">
        <f aca="true" t="shared" si="20" ref="J40:O40">J21+J30+J34+J39</f>
        <v>84233.521</v>
      </c>
      <c r="K40" s="37">
        <f t="shared" si="20"/>
        <v>80244.874</v>
      </c>
      <c r="L40" s="37">
        <f t="shared" si="20"/>
        <v>71209.10800000001</v>
      </c>
      <c r="M40" s="37">
        <f t="shared" si="20"/>
        <v>77767.34</v>
      </c>
      <c r="N40" s="37">
        <f t="shared" si="20"/>
        <v>84551.43</v>
      </c>
      <c r="O40" s="37">
        <f t="shared" si="20"/>
        <v>92481.03</v>
      </c>
      <c r="P40" s="38">
        <f t="shared" si="18"/>
        <v>95.2647746969998</v>
      </c>
      <c r="Q40" s="38">
        <f t="shared" si="18"/>
        <v>88.73975925241034</v>
      </c>
      <c r="R40" s="38">
        <f t="shared" si="18"/>
        <v>109.20982186716898</v>
      </c>
      <c r="S40" s="38">
        <f t="shared" si="18"/>
        <v>108.72357213195154</v>
      </c>
      <c r="T40" s="38">
        <f t="shared" si="18"/>
        <v>109.37843393068573</v>
      </c>
    </row>
    <row r="41" spans="1:20" ht="50.25" customHeight="1">
      <c r="A41" s="43" t="s">
        <v>52</v>
      </c>
      <c r="B41" s="36"/>
      <c r="C41" s="25"/>
      <c r="D41" s="25"/>
      <c r="E41" s="25"/>
      <c r="F41" s="25"/>
      <c r="G41" s="25"/>
      <c r="H41" s="25"/>
      <c r="I41" s="26"/>
      <c r="J41" s="41"/>
      <c r="K41" s="41"/>
      <c r="L41" s="41"/>
      <c r="M41" s="37"/>
      <c r="N41" s="37"/>
      <c r="O41" s="37"/>
      <c r="P41" s="38"/>
      <c r="Q41" s="38"/>
      <c r="R41" s="38"/>
      <c r="S41" s="38"/>
      <c r="T41" s="38"/>
    </row>
    <row r="42" spans="1:20" ht="26.25">
      <c r="A42" s="44" t="s">
        <v>53</v>
      </c>
      <c r="B42" s="36"/>
      <c r="C42" s="25"/>
      <c r="D42" s="25"/>
      <c r="E42" s="25"/>
      <c r="F42" s="25"/>
      <c r="G42" s="25"/>
      <c r="H42" s="25"/>
      <c r="I42" s="26"/>
      <c r="J42" s="41"/>
      <c r="K42" s="41"/>
      <c r="L42" s="41"/>
      <c r="M42" s="37"/>
      <c r="N42" s="37"/>
      <c r="O42" s="37"/>
      <c r="P42" s="38"/>
      <c r="Q42" s="38"/>
      <c r="R42" s="38"/>
      <c r="S42" s="38"/>
      <c r="T42" s="38"/>
    </row>
    <row r="43" spans="1:20" ht="26.25">
      <c r="A43" s="35" t="s">
        <v>54</v>
      </c>
      <c r="B43" s="36" t="s">
        <v>55</v>
      </c>
      <c r="C43" s="25">
        <v>1.33</v>
      </c>
      <c r="D43" s="25">
        <v>4.6</v>
      </c>
      <c r="E43" s="25">
        <v>0.3</v>
      </c>
      <c r="F43" s="25">
        <v>0.4</v>
      </c>
      <c r="G43" s="25">
        <v>0.4</v>
      </c>
      <c r="H43" s="25">
        <v>0.4</v>
      </c>
      <c r="I43" s="26">
        <v>64.65</v>
      </c>
      <c r="J43" s="37">
        <f aca="true" t="shared" si="21" ref="J43:J50">C43*I43</f>
        <v>85.98450000000001</v>
      </c>
      <c r="K43" s="37">
        <f aca="true" t="shared" si="22" ref="K43:K50">D43*I43</f>
        <v>297.39</v>
      </c>
      <c r="L43" s="37">
        <f aca="true" t="shared" si="23" ref="L43:L50">E43*I43</f>
        <v>19.395</v>
      </c>
      <c r="M43" s="37">
        <f aca="true" t="shared" si="24" ref="M43:M50">F43*I43</f>
        <v>25.860000000000003</v>
      </c>
      <c r="N43" s="37">
        <f aca="true" t="shared" si="25" ref="N43:N50">G43*I43</f>
        <v>25.860000000000003</v>
      </c>
      <c r="O43" s="37">
        <f aca="true" t="shared" si="26" ref="O43:O50">H43*I43</f>
        <v>25.860000000000003</v>
      </c>
      <c r="P43" s="38">
        <f aca="true" t="shared" si="27" ref="P43:T50">(K43/J43)*100</f>
        <v>345.8646616541353</v>
      </c>
      <c r="Q43" s="38">
        <f t="shared" si="27"/>
        <v>6.521739130434782</v>
      </c>
      <c r="R43" s="38">
        <f t="shared" si="27"/>
        <v>133.33333333333334</v>
      </c>
      <c r="S43" s="38">
        <f t="shared" si="27"/>
        <v>100</v>
      </c>
      <c r="T43" s="38">
        <f t="shared" si="27"/>
        <v>100</v>
      </c>
    </row>
    <row r="44" spans="1:20" ht="26.25">
      <c r="A44" s="35" t="s">
        <v>56</v>
      </c>
      <c r="B44" s="36" t="s">
        <v>55</v>
      </c>
      <c r="C44" s="25">
        <v>0.2</v>
      </c>
      <c r="D44" s="25">
        <v>0.1</v>
      </c>
      <c r="E44" s="25">
        <v>0.1</v>
      </c>
      <c r="F44" s="25">
        <v>0.1</v>
      </c>
      <c r="G44" s="25">
        <v>0.1</v>
      </c>
      <c r="H44" s="25">
        <v>0.1</v>
      </c>
      <c r="I44" s="26">
        <v>287.09</v>
      </c>
      <c r="J44" s="37">
        <f t="shared" si="21"/>
        <v>57.418</v>
      </c>
      <c r="K44" s="37">
        <f t="shared" si="22"/>
        <v>28.709</v>
      </c>
      <c r="L44" s="37">
        <f t="shared" si="23"/>
        <v>28.709</v>
      </c>
      <c r="M44" s="37">
        <f t="shared" si="24"/>
        <v>28.709</v>
      </c>
      <c r="N44" s="37">
        <f t="shared" si="25"/>
        <v>28.709</v>
      </c>
      <c r="O44" s="37">
        <f t="shared" si="26"/>
        <v>28.709</v>
      </c>
      <c r="P44" s="38">
        <f t="shared" si="27"/>
        <v>50</v>
      </c>
      <c r="Q44" s="38">
        <f t="shared" si="27"/>
        <v>100</v>
      </c>
      <c r="R44" s="38">
        <f t="shared" si="27"/>
        <v>100</v>
      </c>
      <c r="S44" s="38">
        <f t="shared" si="27"/>
        <v>100</v>
      </c>
      <c r="T44" s="38">
        <f t="shared" si="27"/>
        <v>100</v>
      </c>
    </row>
    <row r="45" spans="1:20" ht="26.25">
      <c r="A45" s="35" t="s">
        <v>57</v>
      </c>
      <c r="B45" s="45" t="s">
        <v>55</v>
      </c>
      <c r="C45" s="25">
        <v>2.25</v>
      </c>
      <c r="D45" s="25">
        <v>3.4</v>
      </c>
      <c r="E45" s="25">
        <v>5.5</v>
      </c>
      <c r="F45" s="25">
        <v>6</v>
      </c>
      <c r="G45" s="25">
        <v>6</v>
      </c>
      <c r="H45" s="25">
        <v>6</v>
      </c>
      <c r="I45" s="26">
        <v>297.2</v>
      </c>
      <c r="J45" s="37">
        <f t="shared" si="21"/>
        <v>668.6999999999999</v>
      </c>
      <c r="K45" s="37">
        <f t="shared" si="22"/>
        <v>1010.4799999999999</v>
      </c>
      <c r="L45" s="37">
        <f t="shared" si="23"/>
        <v>1634.6</v>
      </c>
      <c r="M45" s="37">
        <f t="shared" si="24"/>
        <v>1783.1999999999998</v>
      </c>
      <c r="N45" s="37">
        <f t="shared" si="25"/>
        <v>1783.1999999999998</v>
      </c>
      <c r="O45" s="37">
        <f t="shared" si="26"/>
        <v>1783.1999999999998</v>
      </c>
      <c r="P45" s="38">
        <f t="shared" si="27"/>
        <v>151.11111111111111</v>
      </c>
      <c r="Q45" s="38">
        <f t="shared" si="27"/>
        <v>161.76470588235296</v>
      </c>
      <c r="R45" s="38">
        <f t="shared" si="27"/>
        <v>109.09090909090908</v>
      </c>
      <c r="S45" s="38">
        <f t="shared" si="27"/>
        <v>100</v>
      </c>
      <c r="T45" s="38">
        <f t="shared" si="27"/>
        <v>100</v>
      </c>
    </row>
    <row r="46" spans="1:20" ht="26.25">
      <c r="A46" s="35" t="s">
        <v>58</v>
      </c>
      <c r="B46" s="45" t="s">
        <v>55</v>
      </c>
      <c r="C46" s="25">
        <v>2.58</v>
      </c>
      <c r="D46" s="25">
        <v>1.89</v>
      </c>
      <c r="E46" s="25">
        <v>2.4</v>
      </c>
      <c r="F46" s="25">
        <v>3</v>
      </c>
      <c r="G46" s="25">
        <v>3</v>
      </c>
      <c r="H46" s="25">
        <v>3</v>
      </c>
      <c r="I46" s="26">
        <v>504.26</v>
      </c>
      <c r="J46" s="37">
        <f t="shared" si="21"/>
        <v>1300.9908</v>
      </c>
      <c r="K46" s="37">
        <f t="shared" si="22"/>
        <v>953.0514</v>
      </c>
      <c r="L46" s="37">
        <f t="shared" si="23"/>
        <v>1210.224</v>
      </c>
      <c r="M46" s="37">
        <f t="shared" si="24"/>
        <v>1512.78</v>
      </c>
      <c r="N46" s="37">
        <f t="shared" si="25"/>
        <v>1512.78</v>
      </c>
      <c r="O46" s="37">
        <f t="shared" si="26"/>
        <v>1512.78</v>
      </c>
      <c r="P46" s="38">
        <f t="shared" si="27"/>
        <v>73.25581395348837</v>
      </c>
      <c r="Q46" s="38">
        <f t="shared" si="27"/>
        <v>126.98412698412697</v>
      </c>
      <c r="R46" s="38">
        <f t="shared" si="27"/>
        <v>125</v>
      </c>
      <c r="S46" s="38">
        <f t="shared" si="27"/>
        <v>100</v>
      </c>
      <c r="T46" s="38">
        <f t="shared" si="27"/>
        <v>100</v>
      </c>
    </row>
    <row r="47" spans="1:20" ht="26.25">
      <c r="A47" s="35" t="s">
        <v>59</v>
      </c>
      <c r="B47" s="45" t="s">
        <v>55</v>
      </c>
      <c r="C47" s="25">
        <v>2.69</v>
      </c>
      <c r="D47" s="25">
        <v>3.2</v>
      </c>
      <c r="E47" s="25">
        <v>2.3</v>
      </c>
      <c r="F47" s="25">
        <v>2</v>
      </c>
      <c r="G47" s="25">
        <v>3</v>
      </c>
      <c r="H47" s="25">
        <v>3</v>
      </c>
      <c r="I47" s="26">
        <v>272.1</v>
      </c>
      <c r="J47" s="37">
        <f t="shared" si="21"/>
        <v>731.9490000000001</v>
      </c>
      <c r="K47" s="37">
        <f t="shared" si="22"/>
        <v>870.7200000000001</v>
      </c>
      <c r="L47" s="37">
        <f t="shared" si="23"/>
        <v>625.83</v>
      </c>
      <c r="M47" s="37">
        <f t="shared" si="24"/>
        <v>544.2</v>
      </c>
      <c r="N47" s="37">
        <f t="shared" si="25"/>
        <v>816.3000000000001</v>
      </c>
      <c r="O47" s="37">
        <f t="shared" si="26"/>
        <v>816.3000000000001</v>
      </c>
      <c r="P47" s="38">
        <f t="shared" si="27"/>
        <v>118.95910780669145</v>
      </c>
      <c r="Q47" s="38">
        <f t="shared" si="27"/>
        <v>71.87499999999999</v>
      </c>
      <c r="R47" s="38">
        <f t="shared" si="27"/>
        <v>86.95652173913044</v>
      </c>
      <c r="S47" s="38">
        <f t="shared" si="27"/>
        <v>150</v>
      </c>
      <c r="T47" s="38">
        <f t="shared" si="27"/>
        <v>100</v>
      </c>
    </row>
    <row r="48" spans="1:20" ht="26.25">
      <c r="A48" s="35" t="s">
        <v>60</v>
      </c>
      <c r="B48" s="45" t="s">
        <v>55</v>
      </c>
      <c r="C48" s="25">
        <v>4.79</v>
      </c>
      <c r="D48" s="25">
        <v>4.6</v>
      </c>
      <c r="E48" s="25">
        <v>6</v>
      </c>
      <c r="F48" s="25">
        <v>6</v>
      </c>
      <c r="G48" s="25">
        <v>7</v>
      </c>
      <c r="H48" s="25">
        <v>7</v>
      </c>
      <c r="I48" s="26">
        <v>289.6</v>
      </c>
      <c r="J48" s="37">
        <f t="shared" si="21"/>
        <v>1387.1840000000002</v>
      </c>
      <c r="K48" s="37">
        <f t="shared" si="22"/>
        <v>1332.16</v>
      </c>
      <c r="L48" s="37">
        <f t="shared" si="23"/>
        <v>1737.6000000000001</v>
      </c>
      <c r="M48" s="37">
        <f t="shared" si="24"/>
        <v>1737.6000000000001</v>
      </c>
      <c r="N48" s="37">
        <f t="shared" si="25"/>
        <v>2027.2000000000003</v>
      </c>
      <c r="O48" s="37">
        <f t="shared" si="26"/>
        <v>2027.2000000000003</v>
      </c>
      <c r="P48" s="38">
        <f t="shared" si="27"/>
        <v>96.03340292275573</v>
      </c>
      <c r="Q48" s="38">
        <f t="shared" si="27"/>
        <v>130.43478260869566</v>
      </c>
      <c r="R48" s="38">
        <f t="shared" si="27"/>
        <v>100</v>
      </c>
      <c r="S48" s="38">
        <f t="shared" si="27"/>
        <v>116.66666666666667</v>
      </c>
      <c r="T48" s="38">
        <f t="shared" si="27"/>
        <v>100</v>
      </c>
    </row>
    <row r="49" spans="1:20" ht="26.25">
      <c r="A49" s="35" t="s">
        <v>61</v>
      </c>
      <c r="B49" s="45" t="s">
        <v>62</v>
      </c>
      <c r="C49" s="25">
        <v>0</v>
      </c>
      <c r="D49" s="25">
        <v>0.1</v>
      </c>
      <c r="E49" s="25">
        <v>0</v>
      </c>
      <c r="F49" s="25">
        <v>0</v>
      </c>
      <c r="G49" s="25">
        <v>0</v>
      </c>
      <c r="H49" s="25">
        <v>0</v>
      </c>
      <c r="I49" s="26">
        <v>13.6</v>
      </c>
      <c r="J49" s="37">
        <f t="shared" si="21"/>
        <v>0</v>
      </c>
      <c r="K49" s="37">
        <f t="shared" si="22"/>
        <v>1.36</v>
      </c>
      <c r="L49" s="37">
        <f t="shared" si="23"/>
        <v>0</v>
      </c>
      <c r="M49" s="37">
        <f t="shared" si="24"/>
        <v>0</v>
      </c>
      <c r="N49" s="37">
        <f t="shared" si="25"/>
        <v>0</v>
      </c>
      <c r="O49" s="37">
        <f t="shared" si="26"/>
        <v>0</v>
      </c>
      <c r="P49" s="38">
        <v>0</v>
      </c>
      <c r="Q49" s="38">
        <f t="shared" si="27"/>
        <v>0</v>
      </c>
      <c r="R49" s="38">
        <v>0</v>
      </c>
      <c r="S49" s="38">
        <v>0</v>
      </c>
      <c r="T49" s="38">
        <v>0</v>
      </c>
    </row>
    <row r="50" spans="1:20" ht="26.25">
      <c r="A50" s="35" t="s">
        <v>63</v>
      </c>
      <c r="B50" s="45" t="s">
        <v>55</v>
      </c>
      <c r="C50" s="25">
        <v>2.54</v>
      </c>
      <c r="D50" s="25">
        <v>0</v>
      </c>
      <c r="E50" s="25">
        <v>1.5</v>
      </c>
      <c r="F50" s="25">
        <v>2</v>
      </c>
      <c r="G50" s="25">
        <v>2</v>
      </c>
      <c r="H50" s="25">
        <v>2</v>
      </c>
      <c r="I50" s="26">
        <v>73.9</v>
      </c>
      <c r="J50" s="37">
        <f t="shared" si="21"/>
        <v>187.70600000000002</v>
      </c>
      <c r="K50" s="37">
        <f t="shared" si="22"/>
        <v>0</v>
      </c>
      <c r="L50" s="37">
        <f t="shared" si="23"/>
        <v>110.85000000000001</v>
      </c>
      <c r="M50" s="37">
        <f t="shared" si="24"/>
        <v>147.8</v>
      </c>
      <c r="N50" s="37">
        <f t="shared" si="25"/>
        <v>147.8</v>
      </c>
      <c r="O50" s="37">
        <f t="shared" si="26"/>
        <v>147.8</v>
      </c>
      <c r="P50" s="38">
        <f t="shared" si="27"/>
        <v>0</v>
      </c>
      <c r="Q50" s="38">
        <v>0</v>
      </c>
      <c r="R50" s="38">
        <f t="shared" si="27"/>
        <v>133.33333333333331</v>
      </c>
      <c r="S50" s="38">
        <f t="shared" si="27"/>
        <v>100</v>
      </c>
      <c r="T50" s="38">
        <f t="shared" si="27"/>
        <v>100</v>
      </c>
    </row>
    <row r="51" spans="1:20" ht="26.25">
      <c r="A51" s="42" t="s">
        <v>64</v>
      </c>
      <c r="B51" s="45" t="s">
        <v>36</v>
      </c>
      <c r="C51" s="45" t="s">
        <v>36</v>
      </c>
      <c r="D51" s="45" t="s">
        <v>36</v>
      </c>
      <c r="E51" s="45" t="s">
        <v>36</v>
      </c>
      <c r="F51" s="45" t="s">
        <v>36</v>
      </c>
      <c r="G51" s="45" t="s">
        <v>36</v>
      </c>
      <c r="H51" s="45" t="s">
        <v>36</v>
      </c>
      <c r="I51" s="45" t="s">
        <v>36</v>
      </c>
      <c r="J51" s="37">
        <f aca="true" t="shared" si="28" ref="J51:O51">SUM(J43:J50)</f>
        <v>4419.9323</v>
      </c>
      <c r="K51" s="37">
        <f t="shared" si="28"/>
        <v>4493.8704</v>
      </c>
      <c r="L51" s="37">
        <f t="shared" si="28"/>
        <v>5367.2080000000005</v>
      </c>
      <c r="M51" s="37">
        <f t="shared" si="28"/>
        <v>5780.149</v>
      </c>
      <c r="N51" s="37">
        <f t="shared" si="28"/>
        <v>6341.849000000001</v>
      </c>
      <c r="O51" s="37">
        <f t="shared" si="28"/>
        <v>6341.849000000001</v>
      </c>
      <c r="P51" s="38">
        <f>(K51/J51)*100</f>
        <v>101.6728333146641</v>
      </c>
      <c r="Q51" s="38">
        <f>(L51/K51)*100</f>
        <v>119.43397388585129</v>
      </c>
      <c r="R51" s="38">
        <f>(M51/L51)*100</f>
        <v>107.69377672711771</v>
      </c>
      <c r="S51" s="38">
        <f>(N51/M51)*100</f>
        <v>109.717742570304</v>
      </c>
      <c r="T51" s="38">
        <f>(O51/N51)*100</f>
        <v>100</v>
      </c>
    </row>
    <row r="52" spans="1:20" ht="54" customHeight="1">
      <c r="A52" s="43" t="s">
        <v>65</v>
      </c>
      <c r="B52" s="36"/>
      <c r="C52" s="25"/>
      <c r="D52" s="25"/>
      <c r="E52" s="25"/>
      <c r="F52" s="25"/>
      <c r="G52" s="25"/>
      <c r="H52" s="25"/>
      <c r="I52" s="26"/>
      <c r="J52" s="41"/>
      <c r="K52" s="41"/>
      <c r="L52" s="41"/>
      <c r="M52" s="37"/>
      <c r="N52" s="37"/>
      <c r="O52" s="37"/>
      <c r="P52" s="38"/>
      <c r="Q52" s="38"/>
      <c r="R52" s="38"/>
      <c r="S52" s="38"/>
      <c r="T52" s="38"/>
    </row>
    <row r="53" spans="1:20" ht="26.25">
      <c r="A53" s="44" t="s">
        <v>24</v>
      </c>
      <c r="B53" s="45"/>
      <c r="C53" s="25"/>
      <c r="D53" s="25"/>
      <c r="E53" s="25"/>
      <c r="F53" s="25"/>
      <c r="G53" s="25"/>
      <c r="H53" s="25"/>
      <c r="I53" s="26"/>
      <c r="J53" s="41"/>
      <c r="K53" s="41"/>
      <c r="L53" s="41"/>
      <c r="M53" s="37"/>
      <c r="N53" s="37"/>
      <c r="O53" s="37"/>
      <c r="P53" s="38"/>
      <c r="Q53" s="38"/>
      <c r="R53" s="38"/>
      <c r="S53" s="38"/>
      <c r="T53" s="38"/>
    </row>
    <row r="54" spans="1:20" ht="54.75" customHeight="1">
      <c r="A54" s="35" t="s">
        <v>66</v>
      </c>
      <c r="B54" s="45" t="s">
        <v>67</v>
      </c>
      <c r="C54" s="25">
        <v>2.79</v>
      </c>
      <c r="D54" s="25">
        <v>1.5</v>
      </c>
      <c r="E54" s="25">
        <v>3</v>
      </c>
      <c r="F54" s="25">
        <v>3</v>
      </c>
      <c r="G54" s="25">
        <v>4</v>
      </c>
      <c r="H54" s="25">
        <v>4</v>
      </c>
      <c r="I54" s="34">
        <v>2716.41</v>
      </c>
      <c r="J54" s="37">
        <f>C54*I54</f>
        <v>7578.783899999999</v>
      </c>
      <c r="K54" s="37">
        <f>D54*I54</f>
        <v>4074.615</v>
      </c>
      <c r="L54" s="37">
        <f>E54*I54</f>
        <v>8149.23</v>
      </c>
      <c r="M54" s="37">
        <f>F54*I54</f>
        <v>8149.23</v>
      </c>
      <c r="N54" s="37">
        <f>G54*I54</f>
        <v>10865.64</v>
      </c>
      <c r="O54" s="37">
        <f>H54*I54</f>
        <v>10865.64</v>
      </c>
      <c r="P54" s="38">
        <f aca="true" t="shared" si="29" ref="P54:T57">(K54/J54)*100</f>
        <v>53.76344086021505</v>
      </c>
      <c r="Q54" s="38">
        <f t="shared" si="29"/>
        <v>200</v>
      </c>
      <c r="R54" s="38">
        <f t="shared" si="29"/>
        <v>100</v>
      </c>
      <c r="S54" s="38">
        <f t="shared" si="29"/>
        <v>133.33333333333331</v>
      </c>
      <c r="T54" s="38">
        <f t="shared" si="29"/>
        <v>100</v>
      </c>
    </row>
    <row r="55" spans="1:20" ht="31.5" customHeight="1">
      <c r="A55" s="46" t="s">
        <v>68</v>
      </c>
      <c r="B55" s="45" t="s">
        <v>69</v>
      </c>
      <c r="C55" s="47">
        <v>0.07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26">
        <v>1021.36</v>
      </c>
      <c r="J55" s="37">
        <f>C55*I55</f>
        <v>71.49520000000001</v>
      </c>
      <c r="K55" s="37">
        <f>D55*I55</f>
        <v>0</v>
      </c>
      <c r="L55" s="37">
        <f>E55*I55</f>
        <v>0</v>
      </c>
      <c r="M55" s="37">
        <f>F55*I55</f>
        <v>0</v>
      </c>
      <c r="N55" s="37">
        <f>G55*I55</f>
        <v>0</v>
      </c>
      <c r="O55" s="37">
        <f>H55*I55</f>
        <v>0</v>
      </c>
      <c r="P55" s="38">
        <f t="shared" si="29"/>
        <v>0</v>
      </c>
      <c r="Q55" s="38">
        <v>0</v>
      </c>
      <c r="R55" s="38">
        <v>0</v>
      </c>
      <c r="S55" s="38">
        <v>0</v>
      </c>
      <c r="T55" s="38">
        <v>0</v>
      </c>
    </row>
    <row r="56" spans="1:20" ht="26.25">
      <c r="A56" s="46" t="s">
        <v>70</v>
      </c>
      <c r="B56" s="36" t="s">
        <v>69</v>
      </c>
      <c r="C56" s="25">
        <v>1.3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6">
        <v>1960.71</v>
      </c>
      <c r="J56" s="37">
        <f>C56*I56</f>
        <v>2548.9230000000002</v>
      </c>
      <c r="K56" s="37">
        <f>D56*I56</f>
        <v>0</v>
      </c>
      <c r="L56" s="37">
        <f>E56*I56</f>
        <v>0</v>
      </c>
      <c r="M56" s="37">
        <f>F56*I56</f>
        <v>0</v>
      </c>
      <c r="N56" s="37">
        <f>G56*I56</f>
        <v>0</v>
      </c>
      <c r="O56" s="37">
        <f>H56*I56</f>
        <v>0</v>
      </c>
      <c r="P56" s="38">
        <f t="shared" si="29"/>
        <v>0</v>
      </c>
      <c r="Q56" s="38">
        <v>0</v>
      </c>
      <c r="R56" s="38">
        <v>0</v>
      </c>
      <c r="S56" s="38">
        <v>0</v>
      </c>
      <c r="T56" s="38">
        <v>0</v>
      </c>
    </row>
    <row r="57" spans="1:20" ht="26.25">
      <c r="A57" s="42" t="s">
        <v>71</v>
      </c>
      <c r="B57" s="36" t="s">
        <v>36</v>
      </c>
      <c r="C57" s="36" t="s">
        <v>36</v>
      </c>
      <c r="D57" s="36" t="s">
        <v>36</v>
      </c>
      <c r="E57" s="36" t="s">
        <v>36</v>
      </c>
      <c r="F57" s="36" t="s">
        <v>36</v>
      </c>
      <c r="G57" s="36" t="s">
        <v>36</v>
      </c>
      <c r="H57" s="36" t="s">
        <v>36</v>
      </c>
      <c r="I57" s="36" t="s">
        <v>36</v>
      </c>
      <c r="J57" s="37">
        <f aca="true" t="shared" si="30" ref="J57:O57">SUM(J54:J56)</f>
        <v>10199.2021</v>
      </c>
      <c r="K57" s="37">
        <f t="shared" si="30"/>
        <v>4074.615</v>
      </c>
      <c r="L57" s="37">
        <f t="shared" si="30"/>
        <v>8149.23</v>
      </c>
      <c r="M57" s="37">
        <f t="shared" si="30"/>
        <v>8149.23</v>
      </c>
      <c r="N57" s="37">
        <f t="shared" si="30"/>
        <v>10865.64</v>
      </c>
      <c r="O57" s="37">
        <f t="shared" si="30"/>
        <v>10865.64</v>
      </c>
      <c r="P57" s="38">
        <f t="shared" si="29"/>
        <v>39.9503310165802</v>
      </c>
      <c r="Q57" s="38">
        <f t="shared" si="29"/>
        <v>200</v>
      </c>
      <c r="R57" s="38">
        <f t="shared" si="29"/>
        <v>100</v>
      </c>
      <c r="S57" s="38">
        <f t="shared" si="29"/>
        <v>133.33333333333331</v>
      </c>
      <c r="T57" s="38">
        <f t="shared" si="29"/>
        <v>100</v>
      </c>
    </row>
    <row r="58" spans="1:20" ht="33.75" customHeight="1">
      <c r="A58" s="43" t="s">
        <v>72</v>
      </c>
      <c r="B58" s="36"/>
      <c r="C58" s="25"/>
      <c r="D58" s="25"/>
      <c r="E58" s="25"/>
      <c r="F58" s="25"/>
      <c r="G58" s="25"/>
      <c r="H58" s="25"/>
      <c r="I58" s="26"/>
      <c r="J58" s="41"/>
      <c r="K58" s="41"/>
      <c r="L58" s="41"/>
      <c r="M58" s="37"/>
      <c r="N58" s="37"/>
      <c r="O58" s="37"/>
      <c r="P58" s="38"/>
      <c r="Q58" s="38"/>
      <c r="R58" s="38"/>
      <c r="S58" s="38"/>
      <c r="T58" s="38"/>
    </row>
    <row r="59" spans="1:20" ht="26.25">
      <c r="A59" s="48" t="s">
        <v>73</v>
      </c>
      <c r="B59" s="36"/>
      <c r="C59" s="25"/>
      <c r="D59" s="25"/>
      <c r="E59" s="25"/>
      <c r="F59" s="25"/>
      <c r="G59" s="25"/>
      <c r="H59" s="25"/>
      <c r="I59" s="26"/>
      <c r="J59" s="41"/>
      <c r="K59" s="41"/>
      <c r="L59" s="41"/>
      <c r="M59" s="37"/>
      <c r="N59" s="37"/>
      <c r="O59" s="37"/>
      <c r="P59" s="38"/>
      <c r="Q59" s="38"/>
      <c r="R59" s="38"/>
      <c r="S59" s="38"/>
      <c r="T59" s="38"/>
    </row>
    <row r="60" spans="1:20" ht="51">
      <c r="A60" s="49" t="s">
        <v>74</v>
      </c>
      <c r="B60" s="36" t="s">
        <v>75</v>
      </c>
      <c r="C60" s="50">
        <v>174.32</v>
      </c>
      <c r="D60" s="51">
        <v>150.897</v>
      </c>
      <c r="E60" s="51">
        <v>173</v>
      </c>
      <c r="F60" s="51">
        <v>173</v>
      </c>
      <c r="G60" s="51">
        <v>173</v>
      </c>
      <c r="H60" s="51">
        <v>194</v>
      </c>
      <c r="I60" s="34">
        <v>2735.1</v>
      </c>
      <c r="J60" s="37">
        <f>C60*I60</f>
        <v>476782.632</v>
      </c>
      <c r="K60" s="37">
        <f>D60*I60</f>
        <v>412718.38469999994</v>
      </c>
      <c r="L60" s="37">
        <f>E60*I60</f>
        <v>473172.3</v>
      </c>
      <c r="M60" s="37">
        <f>F60*I60</f>
        <v>473172.3</v>
      </c>
      <c r="N60" s="37">
        <f>G60*I60</f>
        <v>473172.3</v>
      </c>
      <c r="O60" s="37">
        <f>H60*I60</f>
        <v>530609.4</v>
      </c>
      <c r="P60" s="38">
        <f aca="true" t="shared" si="31" ref="P60:T63">(K60/J60)*100</f>
        <v>86.56321707205139</v>
      </c>
      <c r="Q60" s="38">
        <f t="shared" si="31"/>
        <v>114.64773984903611</v>
      </c>
      <c r="R60" s="38">
        <f t="shared" si="31"/>
        <v>100</v>
      </c>
      <c r="S60" s="38">
        <f t="shared" si="31"/>
        <v>100</v>
      </c>
      <c r="T60" s="38">
        <f t="shared" si="31"/>
        <v>112.13872832369943</v>
      </c>
    </row>
    <row r="61" spans="1:20" ht="35.25" customHeight="1">
      <c r="A61" s="35" t="s">
        <v>76</v>
      </c>
      <c r="B61" s="36" t="s">
        <v>26</v>
      </c>
      <c r="C61" s="25">
        <v>250005</v>
      </c>
      <c r="D61" s="25">
        <v>239000</v>
      </c>
      <c r="E61" s="25">
        <v>265000</v>
      </c>
      <c r="F61" s="25">
        <v>270000</v>
      </c>
      <c r="G61" s="25">
        <v>270000</v>
      </c>
      <c r="H61" s="25">
        <v>270000</v>
      </c>
      <c r="I61" s="34">
        <v>15.83</v>
      </c>
      <c r="J61" s="37">
        <f>C61*I61</f>
        <v>3957579.15</v>
      </c>
      <c r="K61" s="37">
        <f>D61*I61</f>
        <v>3783370</v>
      </c>
      <c r="L61" s="37">
        <f>E61*I61</f>
        <v>4194950</v>
      </c>
      <c r="M61" s="37">
        <f>F61*I61</f>
        <v>4274100</v>
      </c>
      <c r="N61" s="37">
        <f>G61*I61</f>
        <v>4274100</v>
      </c>
      <c r="O61" s="37">
        <f>H61*I61</f>
        <v>4274100</v>
      </c>
      <c r="P61" s="38">
        <f t="shared" si="31"/>
        <v>95.59808803823924</v>
      </c>
      <c r="Q61" s="38">
        <f t="shared" si="31"/>
        <v>110.8786610878661</v>
      </c>
      <c r="R61" s="38">
        <f t="shared" si="31"/>
        <v>101.88679245283019</v>
      </c>
      <c r="S61" s="38">
        <f t="shared" si="31"/>
        <v>100</v>
      </c>
      <c r="T61" s="38">
        <f t="shared" si="31"/>
        <v>100</v>
      </c>
    </row>
    <row r="62" spans="1:20" ht="51" customHeight="1">
      <c r="A62" s="35" t="s">
        <v>77</v>
      </c>
      <c r="B62" s="36" t="s">
        <v>26</v>
      </c>
      <c r="C62" s="25">
        <v>6205</v>
      </c>
      <c r="D62" s="25">
        <v>6474</v>
      </c>
      <c r="E62" s="25">
        <v>6754</v>
      </c>
      <c r="F62" s="25">
        <v>6989</v>
      </c>
      <c r="G62" s="25">
        <v>6989</v>
      </c>
      <c r="H62" s="25">
        <v>6989</v>
      </c>
      <c r="I62" s="34">
        <v>4.37</v>
      </c>
      <c r="J62" s="37">
        <f>C62*I62</f>
        <v>27115.850000000002</v>
      </c>
      <c r="K62" s="37">
        <f>D62*I62</f>
        <v>28291.38</v>
      </c>
      <c r="L62" s="37">
        <f>E62*I62</f>
        <v>29514.98</v>
      </c>
      <c r="M62" s="37">
        <f>F62*I62</f>
        <v>30541.93</v>
      </c>
      <c r="N62" s="37">
        <f>G62*I62</f>
        <v>30541.93</v>
      </c>
      <c r="O62" s="37">
        <f>H62*I62</f>
        <v>30541.93</v>
      </c>
      <c r="P62" s="38">
        <f t="shared" si="31"/>
        <v>104.33521353746977</v>
      </c>
      <c r="Q62" s="38">
        <f t="shared" si="31"/>
        <v>104.3249922767995</v>
      </c>
      <c r="R62" s="38">
        <f t="shared" si="31"/>
        <v>103.47941960319811</v>
      </c>
      <c r="S62" s="38">
        <f t="shared" si="31"/>
        <v>100</v>
      </c>
      <c r="T62" s="38">
        <f t="shared" si="31"/>
        <v>100</v>
      </c>
    </row>
    <row r="63" spans="1:20" ht="26.25">
      <c r="A63" s="42" t="s">
        <v>78</v>
      </c>
      <c r="B63" s="36" t="s">
        <v>36</v>
      </c>
      <c r="C63" s="36" t="s">
        <v>36</v>
      </c>
      <c r="D63" s="36" t="s">
        <v>36</v>
      </c>
      <c r="E63" s="36" t="s">
        <v>36</v>
      </c>
      <c r="F63" s="36" t="s">
        <v>36</v>
      </c>
      <c r="G63" s="36" t="s">
        <v>36</v>
      </c>
      <c r="H63" s="36" t="s">
        <v>36</v>
      </c>
      <c r="I63" s="36" t="s">
        <v>36</v>
      </c>
      <c r="J63" s="37">
        <f aca="true" t="shared" si="32" ref="J63:O63">SUM(J60:J62)</f>
        <v>4461477.631999999</v>
      </c>
      <c r="K63" s="37">
        <f t="shared" si="32"/>
        <v>4224379.7647</v>
      </c>
      <c r="L63" s="37">
        <f t="shared" si="32"/>
        <v>4697637.28</v>
      </c>
      <c r="M63" s="37">
        <f t="shared" si="32"/>
        <v>4777814.2299999995</v>
      </c>
      <c r="N63" s="37">
        <f t="shared" si="32"/>
        <v>4777814.2299999995</v>
      </c>
      <c r="O63" s="37">
        <f t="shared" si="32"/>
        <v>4835251.33</v>
      </c>
      <c r="P63" s="38">
        <f t="shared" si="31"/>
        <v>94.68566500032608</v>
      </c>
      <c r="Q63" s="38">
        <f t="shared" si="31"/>
        <v>111.20300592419889</v>
      </c>
      <c r="R63" s="38">
        <f t="shared" si="31"/>
        <v>101.70675054758588</v>
      </c>
      <c r="S63" s="38">
        <f t="shared" si="31"/>
        <v>100</v>
      </c>
      <c r="T63" s="38">
        <f t="shared" si="31"/>
        <v>101.20216268852296</v>
      </c>
    </row>
    <row r="64" spans="1:20" ht="51" customHeight="1">
      <c r="A64" s="52" t="s">
        <v>79</v>
      </c>
      <c r="B64" s="36"/>
      <c r="C64" s="25"/>
      <c r="D64" s="25"/>
      <c r="E64" s="25"/>
      <c r="F64" s="25"/>
      <c r="G64" s="25"/>
      <c r="H64" s="25"/>
      <c r="I64" s="26"/>
      <c r="J64" s="41"/>
      <c r="K64" s="41"/>
      <c r="L64" s="41"/>
      <c r="M64" s="37"/>
      <c r="N64" s="37"/>
      <c r="O64" s="37"/>
      <c r="P64" s="38"/>
      <c r="Q64" s="38"/>
      <c r="R64" s="38"/>
      <c r="S64" s="38"/>
      <c r="T64" s="38"/>
    </row>
    <row r="65" spans="1:20" ht="26.25">
      <c r="A65" s="48" t="s">
        <v>73</v>
      </c>
      <c r="B65" s="36"/>
      <c r="C65" s="25"/>
      <c r="D65" s="25"/>
      <c r="E65" s="25"/>
      <c r="F65" s="25"/>
      <c r="G65" s="25"/>
      <c r="H65" s="25"/>
      <c r="I65" s="26"/>
      <c r="J65" s="41"/>
      <c r="K65" s="41"/>
      <c r="L65" s="41"/>
      <c r="M65" s="37"/>
      <c r="N65" s="37"/>
      <c r="O65" s="37"/>
      <c r="P65" s="38"/>
      <c r="Q65" s="38"/>
      <c r="R65" s="38"/>
      <c r="S65" s="38"/>
      <c r="T65" s="38"/>
    </row>
    <row r="66" spans="1:20" ht="26.25">
      <c r="A66" s="35" t="s">
        <v>80</v>
      </c>
      <c r="B66" s="36" t="s">
        <v>26</v>
      </c>
      <c r="C66" s="25">
        <v>11438</v>
      </c>
      <c r="D66" s="25">
        <v>10703</v>
      </c>
      <c r="E66" s="25">
        <v>13000</v>
      </c>
      <c r="F66" s="25">
        <v>14000</v>
      </c>
      <c r="G66" s="25">
        <v>14000</v>
      </c>
      <c r="H66" s="25">
        <v>14000</v>
      </c>
      <c r="I66" s="26">
        <v>20.28</v>
      </c>
      <c r="J66" s="37">
        <f>C66*I66</f>
        <v>231962.64</v>
      </c>
      <c r="K66" s="37">
        <f>D66*I66</f>
        <v>217056.84000000003</v>
      </c>
      <c r="L66" s="37">
        <f>E66*I66</f>
        <v>263640</v>
      </c>
      <c r="M66" s="37">
        <f>F66*I66</f>
        <v>283920</v>
      </c>
      <c r="N66" s="37">
        <f>G66*I66</f>
        <v>283920</v>
      </c>
      <c r="O66" s="37">
        <f>H66*I66</f>
        <v>283920</v>
      </c>
      <c r="P66" s="38">
        <f aca="true" t="shared" si="33" ref="P66:T68">(K66/J66)*100</f>
        <v>93.57405140758874</v>
      </c>
      <c r="Q66" s="38">
        <f t="shared" si="33"/>
        <v>121.46127254040921</v>
      </c>
      <c r="R66" s="38">
        <f t="shared" si="33"/>
        <v>107.6923076923077</v>
      </c>
      <c r="S66" s="38">
        <f t="shared" si="33"/>
        <v>100</v>
      </c>
      <c r="T66" s="38">
        <f t="shared" si="33"/>
        <v>100</v>
      </c>
    </row>
    <row r="67" spans="1:20" ht="26.25">
      <c r="A67" s="42" t="s">
        <v>81</v>
      </c>
      <c r="B67" s="36" t="s">
        <v>36</v>
      </c>
      <c r="C67" s="36" t="s">
        <v>36</v>
      </c>
      <c r="D67" s="36" t="s">
        <v>36</v>
      </c>
      <c r="E67" s="36" t="s">
        <v>36</v>
      </c>
      <c r="F67" s="36" t="s">
        <v>36</v>
      </c>
      <c r="G67" s="36" t="s">
        <v>36</v>
      </c>
      <c r="H67" s="36" t="s">
        <v>36</v>
      </c>
      <c r="I67" s="36" t="s">
        <v>36</v>
      </c>
      <c r="J67" s="37">
        <f aca="true" t="shared" si="34" ref="J67:O67">J66</f>
        <v>231962.64</v>
      </c>
      <c r="K67" s="37">
        <f t="shared" si="34"/>
        <v>217056.84000000003</v>
      </c>
      <c r="L67" s="37">
        <f t="shared" si="34"/>
        <v>263640</v>
      </c>
      <c r="M67" s="37">
        <f t="shared" si="34"/>
        <v>283920</v>
      </c>
      <c r="N67" s="37">
        <f t="shared" si="34"/>
        <v>283920</v>
      </c>
      <c r="O67" s="37">
        <f t="shared" si="34"/>
        <v>283920</v>
      </c>
      <c r="P67" s="38">
        <f t="shared" si="33"/>
        <v>93.57405140758874</v>
      </c>
      <c r="Q67" s="38">
        <f t="shared" si="33"/>
        <v>121.46127254040921</v>
      </c>
      <c r="R67" s="38">
        <f t="shared" si="33"/>
        <v>107.6923076923077</v>
      </c>
      <c r="S67" s="38">
        <f t="shared" si="33"/>
        <v>100</v>
      </c>
      <c r="T67" s="38">
        <f t="shared" si="33"/>
        <v>100</v>
      </c>
    </row>
    <row r="68" spans="1:20" ht="26.25">
      <c r="A68" s="42" t="s">
        <v>82</v>
      </c>
      <c r="B68" s="36" t="s">
        <v>36</v>
      </c>
      <c r="C68" s="36" t="s">
        <v>36</v>
      </c>
      <c r="D68" s="36" t="s">
        <v>36</v>
      </c>
      <c r="E68" s="36" t="s">
        <v>36</v>
      </c>
      <c r="F68" s="36" t="s">
        <v>36</v>
      </c>
      <c r="G68" s="36" t="s">
        <v>36</v>
      </c>
      <c r="H68" s="36" t="s">
        <v>36</v>
      </c>
      <c r="I68" s="36" t="s">
        <v>36</v>
      </c>
      <c r="J68" s="37">
        <f aca="true" t="shared" si="35" ref="J68:O68">J63+J67</f>
        <v>4693440.271999999</v>
      </c>
      <c r="K68" s="37">
        <f t="shared" si="35"/>
        <v>4441436.6047</v>
      </c>
      <c r="L68" s="37">
        <f t="shared" si="35"/>
        <v>4961277.28</v>
      </c>
      <c r="M68" s="37">
        <f t="shared" si="35"/>
        <v>5061734.2299999995</v>
      </c>
      <c r="N68" s="37">
        <f t="shared" si="35"/>
        <v>5061734.2299999995</v>
      </c>
      <c r="O68" s="37">
        <f t="shared" si="35"/>
        <v>5119171.33</v>
      </c>
      <c r="P68" s="38">
        <f t="shared" si="33"/>
        <v>94.63072601981544</v>
      </c>
      <c r="Q68" s="38">
        <f t="shared" si="33"/>
        <v>111.70433626700643</v>
      </c>
      <c r="R68" s="38">
        <f t="shared" si="33"/>
        <v>102.02482030998274</v>
      </c>
      <c r="S68" s="38">
        <f t="shared" si="33"/>
        <v>100</v>
      </c>
      <c r="T68" s="38">
        <f t="shared" si="33"/>
        <v>101.1347316431507</v>
      </c>
    </row>
    <row r="69" spans="1:20" ht="56.25" customHeight="1">
      <c r="A69" s="43" t="s">
        <v>83</v>
      </c>
      <c r="B69" s="36"/>
      <c r="C69" s="25"/>
      <c r="D69" s="25"/>
      <c r="E69" s="25"/>
      <c r="F69" s="25"/>
      <c r="G69" s="25"/>
      <c r="H69" s="25"/>
      <c r="I69" s="26"/>
      <c r="J69" s="41"/>
      <c r="K69" s="41"/>
      <c r="L69" s="41"/>
      <c r="M69" s="37"/>
      <c r="N69" s="37"/>
      <c r="O69" s="37"/>
      <c r="P69" s="38"/>
      <c r="Q69" s="38"/>
      <c r="R69" s="38"/>
      <c r="S69" s="38"/>
      <c r="T69" s="38"/>
    </row>
    <row r="70" spans="1:20" ht="26.25">
      <c r="A70" s="48" t="s">
        <v>84</v>
      </c>
      <c r="B70" s="36"/>
      <c r="C70" s="25"/>
      <c r="D70" s="25"/>
      <c r="E70" s="25"/>
      <c r="F70" s="25"/>
      <c r="G70" s="25"/>
      <c r="H70" s="25"/>
      <c r="I70" s="26"/>
      <c r="J70" s="41"/>
      <c r="K70" s="41"/>
      <c r="L70" s="41"/>
      <c r="M70" s="37"/>
      <c r="N70" s="37"/>
      <c r="O70" s="37"/>
      <c r="P70" s="38"/>
      <c r="Q70" s="38"/>
      <c r="R70" s="38"/>
      <c r="S70" s="38"/>
      <c r="T70" s="38"/>
    </row>
    <row r="71" spans="1:20" ht="30.75" customHeight="1">
      <c r="A71" s="35" t="s">
        <v>85</v>
      </c>
      <c r="B71" s="36" t="s">
        <v>67</v>
      </c>
      <c r="C71" s="25">
        <v>1.7</v>
      </c>
      <c r="D71" s="25">
        <v>1.1</v>
      </c>
      <c r="E71" s="25">
        <v>1.6</v>
      </c>
      <c r="F71" s="25">
        <v>1.6</v>
      </c>
      <c r="G71" s="25">
        <v>1.6</v>
      </c>
      <c r="H71" s="25">
        <v>1.6</v>
      </c>
      <c r="I71" s="26">
        <v>3293.29</v>
      </c>
      <c r="J71" s="37">
        <f>C71*I71</f>
        <v>5598.593</v>
      </c>
      <c r="K71" s="37">
        <f>D71*I71</f>
        <v>3622.619</v>
      </c>
      <c r="L71" s="37">
        <f>E71*I71</f>
        <v>5269.264</v>
      </c>
      <c r="M71" s="37">
        <f>F71*I71</f>
        <v>5269.264</v>
      </c>
      <c r="N71" s="37">
        <f>G71*I71</f>
        <v>5269.264</v>
      </c>
      <c r="O71" s="37">
        <f>H71*I71</f>
        <v>5269.264</v>
      </c>
      <c r="P71" s="38">
        <f aca="true" t="shared" si="36" ref="P71:T75">(K71/J71)*100</f>
        <v>64.70588235294117</v>
      </c>
      <c r="Q71" s="38">
        <f t="shared" si="36"/>
        <v>145.45454545454547</v>
      </c>
      <c r="R71" s="38">
        <f t="shared" si="36"/>
        <v>100</v>
      </c>
      <c r="S71" s="38">
        <f t="shared" si="36"/>
        <v>100</v>
      </c>
      <c r="T71" s="38">
        <f t="shared" si="36"/>
        <v>100</v>
      </c>
    </row>
    <row r="72" spans="1:20" ht="26.25">
      <c r="A72" s="35" t="s">
        <v>86</v>
      </c>
      <c r="B72" s="36" t="s">
        <v>67</v>
      </c>
      <c r="C72" s="25">
        <v>0.9</v>
      </c>
      <c r="D72" s="25">
        <v>0.5</v>
      </c>
      <c r="E72" s="25">
        <v>0.3</v>
      </c>
      <c r="F72" s="25">
        <v>0.3</v>
      </c>
      <c r="G72" s="25">
        <v>0.4</v>
      </c>
      <c r="H72" s="25">
        <v>0.4</v>
      </c>
      <c r="I72" s="26">
        <v>1080.03</v>
      </c>
      <c r="J72" s="37">
        <f>C72*I72</f>
        <v>972.027</v>
      </c>
      <c r="K72" s="37">
        <f>D72*I72</f>
        <v>540.015</v>
      </c>
      <c r="L72" s="37">
        <f>E72*I72</f>
        <v>324.00899999999996</v>
      </c>
      <c r="M72" s="37">
        <f>F72*I72</f>
        <v>324.00899999999996</v>
      </c>
      <c r="N72" s="37">
        <f>G72*I72</f>
        <v>432.012</v>
      </c>
      <c r="O72" s="37">
        <f>H72*I72</f>
        <v>432.012</v>
      </c>
      <c r="P72" s="38">
        <f t="shared" si="36"/>
        <v>55.55555555555555</v>
      </c>
      <c r="Q72" s="38">
        <f t="shared" si="36"/>
        <v>60</v>
      </c>
      <c r="R72" s="38">
        <f t="shared" si="36"/>
        <v>100</v>
      </c>
      <c r="S72" s="38">
        <f t="shared" si="36"/>
        <v>133.33333333333334</v>
      </c>
      <c r="T72" s="38">
        <f t="shared" si="36"/>
        <v>100</v>
      </c>
    </row>
    <row r="73" spans="1:20" ht="26.25">
      <c r="A73" s="35" t="s">
        <v>87</v>
      </c>
      <c r="B73" s="36" t="s">
        <v>67</v>
      </c>
      <c r="C73" s="25">
        <v>5.9</v>
      </c>
      <c r="D73" s="25">
        <v>8.1</v>
      </c>
      <c r="E73" s="25">
        <v>7.6</v>
      </c>
      <c r="F73" s="25">
        <v>7.5</v>
      </c>
      <c r="G73" s="25">
        <v>7.5</v>
      </c>
      <c r="H73" s="25">
        <v>7.5</v>
      </c>
      <c r="I73" s="26">
        <v>1081.05</v>
      </c>
      <c r="J73" s="37">
        <f>C73*I73</f>
        <v>6378.195</v>
      </c>
      <c r="K73" s="37">
        <f>D73*I73</f>
        <v>8756.505</v>
      </c>
      <c r="L73" s="37">
        <f>E73*I73</f>
        <v>8215.98</v>
      </c>
      <c r="M73" s="37">
        <f>F73*I73</f>
        <v>8107.875</v>
      </c>
      <c r="N73" s="37">
        <f>G73*I73</f>
        <v>8107.875</v>
      </c>
      <c r="O73" s="37">
        <f>H73*I73</f>
        <v>8107.875</v>
      </c>
      <c r="P73" s="38">
        <f t="shared" si="36"/>
        <v>137.28813559322032</v>
      </c>
      <c r="Q73" s="38">
        <f t="shared" si="36"/>
        <v>93.82716049382717</v>
      </c>
      <c r="R73" s="38">
        <f t="shared" si="36"/>
        <v>98.6842105263158</v>
      </c>
      <c r="S73" s="38">
        <f t="shared" si="36"/>
        <v>100</v>
      </c>
      <c r="T73" s="38">
        <f t="shared" si="36"/>
        <v>100</v>
      </c>
    </row>
    <row r="74" spans="1:20" ht="26.25">
      <c r="A74" s="42" t="s">
        <v>88</v>
      </c>
      <c r="B74" s="36" t="s">
        <v>36</v>
      </c>
      <c r="C74" s="36" t="s">
        <v>36</v>
      </c>
      <c r="D74" s="36" t="s">
        <v>36</v>
      </c>
      <c r="E74" s="36" t="s">
        <v>36</v>
      </c>
      <c r="F74" s="36" t="s">
        <v>36</v>
      </c>
      <c r="G74" s="36" t="s">
        <v>36</v>
      </c>
      <c r="H74" s="36" t="s">
        <v>36</v>
      </c>
      <c r="I74" s="36" t="s">
        <v>36</v>
      </c>
      <c r="J74" s="37">
        <f aca="true" t="shared" si="37" ref="J74:O74">SUM(J71:J73)</f>
        <v>12948.814999999999</v>
      </c>
      <c r="K74" s="37">
        <f t="shared" si="37"/>
        <v>12919.139</v>
      </c>
      <c r="L74" s="37">
        <f t="shared" si="37"/>
        <v>13809.253</v>
      </c>
      <c r="M74" s="37">
        <f t="shared" si="37"/>
        <v>13701.148000000001</v>
      </c>
      <c r="N74" s="37">
        <f t="shared" si="37"/>
        <v>13809.151</v>
      </c>
      <c r="O74" s="37">
        <f t="shared" si="37"/>
        <v>13809.151</v>
      </c>
      <c r="P74" s="38">
        <f t="shared" si="36"/>
        <v>99.77082072761098</v>
      </c>
      <c r="Q74" s="38">
        <f t="shared" si="36"/>
        <v>106.88988639258392</v>
      </c>
      <c r="R74" s="38">
        <f t="shared" si="36"/>
        <v>99.2171553378014</v>
      </c>
      <c r="S74" s="38">
        <f t="shared" si="36"/>
        <v>100.78827701153217</v>
      </c>
      <c r="T74" s="38">
        <f t="shared" si="36"/>
        <v>100</v>
      </c>
    </row>
    <row r="75" spans="1:20" ht="26.25">
      <c r="A75" s="42" t="s">
        <v>89</v>
      </c>
      <c r="B75" s="36" t="s">
        <v>36</v>
      </c>
      <c r="C75" s="36" t="s">
        <v>36</v>
      </c>
      <c r="D75" s="36" t="s">
        <v>36</v>
      </c>
      <c r="E75" s="36" t="s">
        <v>36</v>
      </c>
      <c r="F75" s="36" t="s">
        <v>36</v>
      </c>
      <c r="G75" s="36" t="s">
        <v>36</v>
      </c>
      <c r="H75" s="36" t="s">
        <v>36</v>
      </c>
      <c r="I75" s="36" t="s">
        <v>36</v>
      </c>
      <c r="J75" s="37">
        <f aca="true" t="shared" si="38" ref="J75:O75">J40+J51+J57+J68+J74</f>
        <v>4805241.742399999</v>
      </c>
      <c r="K75" s="37">
        <f t="shared" si="38"/>
        <v>4543169.103100001</v>
      </c>
      <c r="L75" s="37">
        <f t="shared" si="38"/>
        <v>5059812.079</v>
      </c>
      <c r="M75" s="37">
        <f t="shared" si="38"/>
        <v>5167132.096999999</v>
      </c>
      <c r="N75" s="37">
        <f t="shared" si="38"/>
        <v>5177302.299999999</v>
      </c>
      <c r="O75" s="37">
        <f t="shared" si="38"/>
        <v>5242669</v>
      </c>
      <c r="P75" s="38">
        <f t="shared" si="36"/>
        <v>94.54610915851437</v>
      </c>
      <c r="Q75" s="38">
        <f t="shared" si="36"/>
        <v>111.37186321212369</v>
      </c>
      <c r="R75" s="38">
        <f t="shared" si="36"/>
        <v>102.12102774420053</v>
      </c>
      <c r="S75" s="38">
        <f t="shared" si="36"/>
        <v>100.19682490807433</v>
      </c>
      <c r="T75" s="38">
        <f t="shared" si="36"/>
        <v>101.2625629374588</v>
      </c>
    </row>
    <row r="76" spans="1:20" ht="26.25">
      <c r="A76" s="113" t="s">
        <v>90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</row>
    <row r="77" spans="1:20" ht="62.25" customHeight="1">
      <c r="A77" s="39" t="s">
        <v>91</v>
      </c>
      <c r="B77" s="36"/>
      <c r="C77" s="25"/>
      <c r="D77" s="25"/>
      <c r="E77" s="25"/>
      <c r="F77" s="25"/>
      <c r="G77" s="25"/>
      <c r="H77" s="25"/>
      <c r="I77" s="26"/>
      <c r="J77" s="53"/>
      <c r="K77" s="53"/>
      <c r="L77" s="53"/>
      <c r="M77" s="53"/>
      <c r="N77" s="53"/>
      <c r="O77" s="53"/>
      <c r="P77" s="54"/>
      <c r="Q77" s="54"/>
      <c r="R77" s="54"/>
      <c r="S77" s="54"/>
      <c r="T77" s="54"/>
    </row>
    <row r="78" spans="1:20" ht="27.75" customHeight="1">
      <c r="A78" s="40" t="s">
        <v>92</v>
      </c>
      <c r="B78" s="55"/>
      <c r="C78" s="56"/>
      <c r="D78" s="56"/>
      <c r="E78" s="56"/>
      <c r="F78" s="56"/>
      <c r="G78" s="56"/>
      <c r="H78" s="56"/>
      <c r="I78" s="57"/>
      <c r="J78" s="58"/>
      <c r="K78" s="58"/>
      <c r="L78" s="58"/>
      <c r="M78" s="58"/>
      <c r="N78" s="58"/>
      <c r="O78" s="58"/>
      <c r="P78" s="59"/>
      <c r="Q78" s="59"/>
      <c r="R78" s="59"/>
      <c r="S78" s="59"/>
      <c r="T78" s="59"/>
    </row>
    <row r="79" spans="1:20" ht="26.25">
      <c r="A79" s="60" t="s">
        <v>93</v>
      </c>
      <c r="B79" s="55" t="s">
        <v>94</v>
      </c>
      <c r="C79" s="61">
        <v>443.554</v>
      </c>
      <c r="D79" s="61">
        <v>443.827</v>
      </c>
      <c r="E79" s="61">
        <v>476</v>
      </c>
      <c r="F79" s="61">
        <v>450</v>
      </c>
      <c r="G79" s="61">
        <v>450</v>
      </c>
      <c r="H79" s="61">
        <v>450</v>
      </c>
      <c r="I79" s="57">
        <v>146.52</v>
      </c>
      <c r="J79" s="41">
        <f>C79*I79</f>
        <v>64989.53208</v>
      </c>
      <c r="K79" s="41">
        <f>D79*I79</f>
        <v>65029.532040000006</v>
      </c>
      <c r="L79" s="41">
        <f>E79*I79</f>
        <v>69743.52</v>
      </c>
      <c r="M79" s="37">
        <f>F79*I79</f>
        <v>65934</v>
      </c>
      <c r="N79" s="37">
        <f>G79*I79</f>
        <v>65934</v>
      </c>
      <c r="O79" s="37">
        <f>H79*I79</f>
        <v>65934</v>
      </c>
      <c r="P79" s="38">
        <f aca="true" t="shared" si="39" ref="P79:T81">(K79/J79)*100</f>
        <v>100.06154831204319</v>
      </c>
      <c r="Q79" s="38">
        <f t="shared" si="39"/>
        <v>107.2489956672307</v>
      </c>
      <c r="R79" s="38">
        <f t="shared" si="39"/>
        <v>94.53781512605042</v>
      </c>
      <c r="S79" s="38">
        <f t="shared" si="39"/>
        <v>100</v>
      </c>
      <c r="T79" s="38">
        <f t="shared" si="39"/>
        <v>100</v>
      </c>
    </row>
    <row r="80" spans="1:20" ht="26.25">
      <c r="A80" s="62" t="s">
        <v>95</v>
      </c>
      <c r="B80" s="36" t="s">
        <v>36</v>
      </c>
      <c r="C80" s="36" t="s">
        <v>36</v>
      </c>
      <c r="D80" s="36" t="s">
        <v>36</v>
      </c>
      <c r="E80" s="36" t="s">
        <v>36</v>
      </c>
      <c r="F80" s="36" t="s">
        <v>36</v>
      </c>
      <c r="G80" s="36" t="s">
        <v>36</v>
      </c>
      <c r="H80" s="36" t="s">
        <v>36</v>
      </c>
      <c r="I80" s="36" t="s">
        <v>36</v>
      </c>
      <c r="J80" s="63">
        <f aca="true" t="shared" si="40" ref="J80:O80">J79</f>
        <v>64989.53208</v>
      </c>
      <c r="K80" s="63">
        <f t="shared" si="40"/>
        <v>65029.532040000006</v>
      </c>
      <c r="L80" s="63">
        <f t="shared" si="40"/>
        <v>69743.52</v>
      </c>
      <c r="M80" s="63">
        <f t="shared" si="40"/>
        <v>65934</v>
      </c>
      <c r="N80" s="63">
        <f t="shared" si="40"/>
        <v>65934</v>
      </c>
      <c r="O80" s="63">
        <f t="shared" si="40"/>
        <v>65934</v>
      </c>
      <c r="P80" s="38">
        <f t="shared" si="39"/>
        <v>100.06154831204319</v>
      </c>
      <c r="Q80" s="38">
        <f t="shared" si="39"/>
        <v>107.2489956672307</v>
      </c>
      <c r="R80" s="38">
        <f t="shared" si="39"/>
        <v>94.53781512605042</v>
      </c>
      <c r="S80" s="38">
        <f t="shared" si="39"/>
        <v>100</v>
      </c>
      <c r="T80" s="38">
        <f t="shared" si="39"/>
        <v>100</v>
      </c>
    </row>
    <row r="81" spans="1:20" ht="71.25" customHeight="1">
      <c r="A81" s="64" t="s">
        <v>96</v>
      </c>
      <c r="B81" s="65" t="s">
        <v>36</v>
      </c>
      <c r="C81" s="65" t="s">
        <v>36</v>
      </c>
      <c r="D81" s="65" t="s">
        <v>36</v>
      </c>
      <c r="E81" s="65" t="s">
        <v>36</v>
      </c>
      <c r="F81" s="65" t="s">
        <v>36</v>
      </c>
      <c r="G81" s="65"/>
      <c r="H81" s="65" t="s">
        <v>36</v>
      </c>
      <c r="I81" s="66" t="s">
        <v>36</v>
      </c>
      <c r="J81" s="67">
        <f aca="true" t="shared" si="41" ref="J81:O81">J75+J80</f>
        <v>4870231.274479999</v>
      </c>
      <c r="K81" s="67">
        <f t="shared" si="41"/>
        <v>4608198.635140001</v>
      </c>
      <c r="L81" s="67">
        <f t="shared" si="41"/>
        <v>5129555.598999999</v>
      </c>
      <c r="M81" s="67">
        <f t="shared" si="41"/>
        <v>5233066.096999999</v>
      </c>
      <c r="N81" s="67">
        <f t="shared" si="41"/>
        <v>5243236.299999999</v>
      </c>
      <c r="O81" s="67">
        <f t="shared" si="41"/>
        <v>5308603</v>
      </c>
      <c r="P81" s="38">
        <f t="shared" si="39"/>
        <v>94.6197084989978</v>
      </c>
      <c r="Q81" s="38">
        <f t="shared" si="39"/>
        <v>111.31368252844769</v>
      </c>
      <c r="R81" s="38">
        <f t="shared" si="39"/>
        <v>102.01792330743386</v>
      </c>
      <c r="S81" s="38">
        <f t="shared" si="39"/>
        <v>100.19434501325773</v>
      </c>
      <c r="T81" s="38">
        <f t="shared" si="39"/>
        <v>101.2466861354313</v>
      </c>
    </row>
    <row r="82" spans="1:20" ht="26.25">
      <c r="A82" s="115" t="s">
        <v>97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</row>
    <row r="83" spans="1:20" ht="27">
      <c r="A83" s="68" t="s">
        <v>98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</row>
    <row r="84" spans="1:20" ht="45" customHeight="1">
      <c r="A84" s="49" t="s">
        <v>99</v>
      </c>
      <c r="B84" s="45" t="s">
        <v>100</v>
      </c>
      <c r="C84" s="25">
        <v>11.43</v>
      </c>
      <c r="D84" s="25">
        <v>8.3</v>
      </c>
      <c r="E84" s="25">
        <v>8.8</v>
      </c>
      <c r="F84" s="25">
        <v>9</v>
      </c>
      <c r="G84" s="25">
        <v>10</v>
      </c>
      <c r="H84" s="25">
        <v>10</v>
      </c>
      <c r="I84" s="34">
        <v>509.11</v>
      </c>
      <c r="J84" s="37">
        <f>C84*I84</f>
        <v>5819.1273</v>
      </c>
      <c r="K84" s="37">
        <f>D84*I84</f>
        <v>4225.613</v>
      </c>
      <c r="L84" s="37">
        <f>E84*I84</f>
        <v>4480.168000000001</v>
      </c>
      <c r="M84" s="37">
        <f>F84*I84</f>
        <v>4581.99</v>
      </c>
      <c r="N84" s="37">
        <f>G84*I84</f>
        <v>5091.1</v>
      </c>
      <c r="O84" s="37">
        <f>H84*I84</f>
        <v>5091.1</v>
      </c>
      <c r="P84" s="38">
        <f aca="true" t="shared" si="42" ref="P84:T85">(K84/J84)*100</f>
        <v>72.6159230096238</v>
      </c>
      <c r="Q84" s="38">
        <f t="shared" si="42"/>
        <v>106.02409638554218</v>
      </c>
      <c r="R84" s="38">
        <f t="shared" si="42"/>
        <v>102.27272727272725</v>
      </c>
      <c r="S84" s="38">
        <f t="shared" si="42"/>
        <v>111.11111111111111</v>
      </c>
      <c r="T84" s="38">
        <f t="shared" si="42"/>
        <v>100</v>
      </c>
    </row>
    <row r="85" spans="1:20" ht="26.25">
      <c r="A85" s="42" t="s">
        <v>101</v>
      </c>
      <c r="B85" s="70" t="s">
        <v>36</v>
      </c>
      <c r="C85" s="65" t="s">
        <v>36</v>
      </c>
      <c r="D85" s="65" t="s">
        <v>36</v>
      </c>
      <c r="E85" s="65" t="s">
        <v>36</v>
      </c>
      <c r="F85" s="65" t="s">
        <v>36</v>
      </c>
      <c r="G85" s="65"/>
      <c r="H85" s="65" t="s">
        <v>36</v>
      </c>
      <c r="I85" s="71" t="s">
        <v>36</v>
      </c>
      <c r="J85" s="67">
        <f aca="true" t="shared" si="43" ref="J85:O85">J84</f>
        <v>5819.1273</v>
      </c>
      <c r="K85" s="67">
        <f t="shared" si="43"/>
        <v>4225.613</v>
      </c>
      <c r="L85" s="67">
        <f t="shared" si="43"/>
        <v>4480.168000000001</v>
      </c>
      <c r="M85" s="67">
        <f t="shared" si="43"/>
        <v>4581.99</v>
      </c>
      <c r="N85" s="67">
        <f t="shared" si="43"/>
        <v>5091.1</v>
      </c>
      <c r="O85" s="67">
        <f t="shared" si="43"/>
        <v>5091.1</v>
      </c>
      <c r="P85" s="38">
        <f t="shared" si="42"/>
        <v>72.6159230096238</v>
      </c>
      <c r="Q85" s="38">
        <f t="shared" si="42"/>
        <v>106.02409638554218</v>
      </c>
      <c r="R85" s="38">
        <f t="shared" si="42"/>
        <v>102.27272727272725</v>
      </c>
      <c r="S85" s="38">
        <f t="shared" si="42"/>
        <v>111.11111111111111</v>
      </c>
      <c r="T85" s="38">
        <f t="shared" si="42"/>
        <v>100</v>
      </c>
    </row>
    <row r="86" spans="1:20" ht="26.25">
      <c r="A86" s="117" t="s">
        <v>102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</row>
    <row r="87" spans="1:20" ht="27.75">
      <c r="A87" s="72" t="s">
        <v>47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1:20" ht="26.25">
      <c r="A88" s="49" t="s">
        <v>103</v>
      </c>
      <c r="B88" s="36" t="s">
        <v>26</v>
      </c>
      <c r="C88" s="74">
        <v>18800.7</v>
      </c>
      <c r="D88" s="74">
        <v>19464.3</v>
      </c>
      <c r="E88" s="74">
        <v>22717</v>
      </c>
      <c r="F88" s="74">
        <v>26718</v>
      </c>
      <c r="G88" s="74">
        <v>31698</v>
      </c>
      <c r="H88" s="74">
        <v>35588</v>
      </c>
      <c r="I88" s="26">
        <v>1500</v>
      </c>
      <c r="J88" s="41">
        <f>C88*I88</f>
        <v>28201050</v>
      </c>
      <c r="K88" s="41">
        <f>D88*I88</f>
        <v>29196450</v>
      </c>
      <c r="L88" s="41">
        <f>E88*I88</f>
        <v>34075500</v>
      </c>
      <c r="M88" s="41">
        <f>F88*I88</f>
        <v>40077000</v>
      </c>
      <c r="N88" s="41">
        <f>G88*I88</f>
        <v>47547000</v>
      </c>
      <c r="O88" s="41">
        <f>H88*I88</f>
        <v>53382000</v>
      </c>
      <c r="P88" s="38">
        <f aca="true" t="shared" si="44" ref="P88:T90">(K88/J88)*100</f>
        <v>103.5296558106879</v>
      </c>
      <c r="Q88" s="38">
        <f t="shared" si="44"/>
        <v>116.71110700102238</v>
      </c>
      <c r="R88" s="38">
        <f t="shared" si="44"/>
        <v>117.61236078707576</v>
      </c>
      <c r="S88" s="38">
        <f t="shared" si="44"/>
        <v>118.63911969458792</v>
      </c>
      <c r="T88" s="38">
        <f t="shared" si="44"/>
        <v>112.27206763833681</v>
      </c>
    </row>
    <row r="89" spans="1:20" ht="26.25">
      <c r="A89" s="49" t="s">
        <v>104</v>
      </c>
      <c r="B89" s="36" t="s">
        <v>105</v>
      </c>
      <c r="C89" s="75">
        <v>15247</v>
      </c>
      <c r="D89" s="75">
        <v>15200</v>
      </c>
      <c r="E89" s="75">
        <v>16059</v>
      </c>
      <c r="F89" s="75">
        <v>21277</v>
      </c>
      <c r="G89" s="75">
        <v>25700</v>
      </c>
      <c r="H89" s="75">
        <v>29008</v>
      </c>
      <c r="I89" s="26">
        <v>90.8</v>
      </c>
      <c r="J89" s="41">
        <f>C89*I89</f>
        <v>1384427.5999999999</v>
      </c>
      <c r="K89" s="41">
        <f>D89*I89</f>
        <v>1380160</v>
      </c>
      <c r="L89" s="41">
        <f>E89*I89</f>
        <v>1458157.2</v>
      </c>
      <c r="M89" s="41">
        <f>F89*I89</f>
        <v>1931951.5999999999</v>
      </c>
      <c r="N89" s="41">
        <f>G89*I89</f>
        <v>2333560</v>
      </c>
      <c r="O89" s="41">
        <f>H89*I89</f>
        <v>2633926.4</v>
      </c>
      <c r="P89" s="38">
        <f t="shared" si="44"/>
        <v>99.69174263789598</v>
      </c>
      <c r="Q89" s="38">
        <f t="shared" si="44"/>
        <v>105.65131578947368</v>
      </c>
      <c r="R89" s="38">
        <f t="shared" si="44"/>
        <v>132.4926832305872</v>
      </c>
      <c r="S89" s="38">
        <f t="shared" si="44"/>
        <v>120.78770503360437</v>
      </c>
      <c r="T89" s="38">
        <f t="shared" si="44"/>
        <v>112.8715953307393</v>
      </c>
    </row>
    <row r="90" spans="1:20" ht="26.25">
      <c r="A90" s="42" t="s">
        <v>101</v>
      </c>
      <c r="B90" s="70" t="s">
        <v>36</v>
      </c>
      <c r="C90" s="70" t="s">
        <v>36</v>
      </c>
      <c r="D90" s="70" t="s">
        <v>36</v>
      </c>
      <c r="E90" s="70" t="s">
        <v>36</v>
      </c>
      <c r="F90" s="70" t="s">
        <v>36</v>
      </c>
      <c r="G90" s="70" t="s">
        <v>36</v>
      </c>
      <c r="H90" s="70" t="s">
        <v>36</v>
      </c>
      <c r="I90" s="71" t="s">
        <v>36</v>
      </c>
      <c r="J90" s="76">
        <f aca="true" t="shared" si="45" ref="J90:O90">SUM(J88:J89)</f>
        <v>29585477.6</v>
      </c>
      <c r="K90" s="76">
        <f t="shared" si="45"/>
        <v>30576610</v>
      </c>
      <c r="L90" s="76">
        <f t="shared" si="45"/>
        <v>35533657.2</v>
      </c>
      <c r="M90" s="76">
        <f t="shared" si="45"/>
        <v>42008951.6</v>
      </c>
      <c r="N90" s="76">
        <f t="shared" si="45"/>
        <v>49880560</v>
      </c>
      <c r="O90" s="76">
        <f t="shared" si="45"/>
        <v>56015926.4</v>
      </c>
      <c r="P90" s="38">
        <f t="shared" si="44"/>
        <v>103.3500638840456</v>
      </c>
      <c r="Q90" s="38">
        <f t="shared" si="44"/>
        <v>116.21189268529115</v>
      </c>
      <c r="R90" s="38">
        <f t="shared" si="44"/>
        <v>118.22298887939967</v>
      </c>
      <c r="S90" s="38">
        <f t="shared" si="44"/>
        <v>118.73793108419302</v>
      </c>
      <c r="T90" s="38">
        <f t="shared" si="44"/>
        <v>112.30011531546558</v>
      </c>
    </row>
    <row r="91" spans="1:20" ht="26.25">
      <c r="A91" s="68" t="s">
        <v>98</v>
      </c>
      <c r="B91" s="70"/>
      <c r="C91" s="70"/>
      <c r="D91" s="70"/>
      <c r="E91" s="70"/>
      <c r="F91" s="70"/>
      <c r="G91" s="70"/>
      <c r="H91" s="70"/>
      <c r="I91" s="71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2" spans="1:20" ht="26.25">
      <c r="A92" s="49" t="s">
        <v>103</v>
      </c>
      <c r="B92" s="36" t="s">
        <v>26</v>
      </c>
      <c r="C92" s="25">
        <v>3</v>
      </c>
      <c r="D92" s="25">
        <v>1.5</v>
      </c>
      <c r="E92" s="25">
        <v>1.5</v>
      </c>
      <c r="F92" s="25">
        <v>2</v>
      </c>
      <c r="G92" s="25">
        <v>2</v>
      </c>
      <c r="H92" s="25">
        <v>2</v>
      </c>
      <c r="I92" s="26">
        <v>1500</v>
      </c>
      <c r="J92" s="37">
        <f>C92*I92</f>
        <v>4500</v>
      </c>
      <c r="K92" s="41">
        <f>D92*I92</f>
        <v>2250</v>
      </c>
      <c r="L92" s="41">
        <f>E92*I92</f>
        <v>2250</v>
      </c>
      <c r="M92" s="41">
        <f>F92*I92</f>
        <v>3000</v>
      </c>
      <c r="N92" s="41">
        <f>G92*I92</f>
        <v>3000</v>
      </c>
      <c r="O92" s="41">
        <f>H92*I92</f>
        <v>3000</v>
      </c>
      <c r="P92" s="38">
        <f aca="true" t="shared" si="46" ref="P92:T96">(K92/J92)*100</f>
        <v>50</v>
      </c>
      <c r="Q92" s="38">
        <f t="shared" si="46"/>
        <v>100</v>
      </c>
      <c r="R92" s="38">
        <f t="shared" si="46"/>
        <v>133.33333333333331</v>
      </c>
      <c r="S92" s="38">
        <f t="shared" si="46"/>
        <v>100</v>
      </c>
      <c r="T92" s="38">
        <f t="shared" si="46"/>
        <v>100</v>
      </c>
    </row>
    <row r="93" spans="1:20" ht="26.25">
      <c r="A93" s="49" t="s">
        <v>104</v>
      </c>
      <c r="B93" s="36" t="s">
        <v>105</v>
      </c>
      <c r="C93" s="25">
        <v>125</v>
      </c>
      <c r="D93" s="25">
        <v>135.4</v>
      </c>
      <c r="E93" s="25">
        <v>165</v>
      </c>
      <c r="F93" s="25">
        <v>177</v>
      </c>
      <c r="G93" s="25">
        <v>188</v>
      </c>
      <c r="H93" s="25">
        <v>203</v>
      </c>
      <c r="I93" s="26">
        <v>90.8</v>
      </c>
      <c r="J93" s="41">
        <f>C93*I93</f>
        <v>11350</v>
      </c>
      <c r="K93" s="41">
        <f>D93*I93</f>
        <v>12294.32</v>
      </c>
      <c r="L93" s="41">
        <f>E93*I93</f>
        <v>14982</v>
      </c>
      <c r="M93" s="41">
        <f>F93*I93</f>
        <v>16071.6</v>
      </c>
      <c r="N93" s="41">
        <f>G93*I93</f>
        <v>17070.399999999998</v>
      </c>
      <c r="O93" s="41">
        <f>H93*I93</f>
        <v>18432.399999999998</v>
      </c>
      <c r="P93" s="38">
        <f t="shared" si="46"/>
        <v>108.32</v>
      </c>
      <c r="Q93" s="38">
        <f t="shared" si="46"/>
        <v>121.86115214180207</v>
      </c>
      <c r="R93" s="38">
        <f t="shared" si="46"/>
        <v>107.27272727272728</v>
      </c>
      <c r="S93" s="38">
        <f t="shared" si="46"/>
        <v>106.2146892655367</v>
      </c>
      <c r="T93" s="38">
        <f t="shared" si="46"/>
        <v>107.97872340425532</v>
      </c>
    </row>
    <row r="94" spans="1:20" ht="26.25">
      <c r="A94" s="77" t="s">
        <v>106</v>
      </c>
      <c r="B94" s="78" t="s">
        <v>26</v>
      </c>
      <c r="C94" s="79">
        <v>292</v>
      </c>
      <c r="D94" s="79">
        <v>200.2</v>
      </c>
      <c r="E94" s="79">
        <v>78</v>
      </c>
      <c r="F94" s="79">
        <v>84</v>
      </c>
      <c r="G94" s="79">
        <v>89</v>
      </c>
      <c r="H94" s="79">
        <v>96</v>
      </c>
      <c r="I94" s="80">
        <v>296.3</v>
      </c>
      <c r="J94" s="41">
        <f>C94*I94</f>
        <v>86519.6</v>
      </c>
      <c r="K94" s="41">
        <f>D94*I94</f>
        <v>59319.26</v>
      </c>
      <c r="L94" s="41">
        <f>E94*I94</f>
        <v>23111.4</v>
      </c>
      <c r="M94" s="41">
        <f>F94*I94</f>
        <v>24889.2</v>
      </c>
      <c r="N94" s="41">
        <f>G94*I94</f>
        <v>26370.7</v>
      </c>
      <c r="O94" s="41">
        <f>H94*I94</f>
        <v>28444.800000000003</v>
      </c>
      <c r="P94" s="38">
        <f t="shared" si="46"/>
        <v>68.56164383561644</v>
      </c>
      <c r="Q94" s="38">
        <f t="shared" si="46"/>
        <v>38.961038961038966</v>
      </c>
      <c r="R94" s="38">
        <f t="shared" si="46"/>
        <v>107.6923076923077</v>
      </c>
      <c r="S94" s="38">
        <f t="shared" si="46"/>
        <v>105.95238095238095</v>
      </c>
      <c r="T94" s="38">
        <f t="shared" si="46"/>
        <v>107.86516853932584</v>
      </c>
    </row>
    <row r="95" spans="1:20" ht="26.25">
      <c r="A95" s="42" t="s">
        <v>101</v>
      </c>
      <c r="B95" s="70" t="s">
        <v>36</v>
      </c>
      <c r="C95" s="70" t="s">
        <v>36</v>
      </c>
      <c r="D95" s="70" t="s">
        <v>36</v>
      </c>
      <c r="E95" s="70" t="s">
        <v>36</v>
      </c>
      <c r="F95" s="70" t="s">
        <v>36</v>
      </c>
      <c r="G95" s="70" t="s">
        <v>36</v>
      </c>
      <c r="H95" s="70" t="s">
        <v>36</v>
      </c>
      <c r="I95" s="70" t="s">
        <v>36</v>
      </c>
      <c r="J95" s="76">
        <f aca="true" t="shared" si="47" ref="J95:O95">SUM(J92:J94)</f>
        <v>102369.6</v>
      </c>
      <c r="K95" s="76">
        <f t="shared" si="47"/>
        <v>73863.58</v>
      </c>
      <c r="L95" s="76">
        <f t="shared" si="47"/>
        <v>40343.4</v>
      </c>
      <c r="M95" s="76">
        <f t="shared" si="47"/>
        <v>43960.8</v>
      </c>
      <c r="N95" s="76">
        <f t="shared" si="47"/>
        <v>46441.1</v>
      </c>
      <c r="O95" s="76">
        <f t="shared" si="47"/>
        <v>49877.2</v>
      </c>
      <c r="P95" s="38">
        <f t="shared" si="46"/>
        <v>72.15382300995607</v>
      </c>
      <c r="Q95" s="38">
        <f t="shared" si="46"/>
        <v>54.6187986014217</v>
      </c>
      <c r="R95" s="38">
        <f t="shared" si="46"/>
        <v>108.96652240515176</v>
      </c>
      <c r="S95" s="38">
        <f t="shared" si="46"/>
        <v>105.64207202780658</v>
      </c>
      <c r="T95" s="38">
        <f t="shared" si="46"/>
        <v>107.39883422227294</v>
      </c>
    </row>
    <row r="96" spans="1:20" ht="26.25">
      <c r="A96" s="42" t="s">
        <v>107</v>
      </c>
      <c r="B96" s="70" t="s">
        <v>36</v>
      </c>
      <c r="C96" s="70" t="s">
        <v>36</v>
      </c>
      <c r="D96" s="70" t="s">
        <v>36</v>
      </c>
      <c r="E96" s="70" t="s">
        <v>36</v>
      </c>
      <c r="F96" s="70" t="s">
        <v>36</v>
      </c>
      <c r="G96" s="70" t="s">
        <v>36</v>
      </c>
      <c r="H96" s="70" t="s">
        <v>36</v>
      </c>
      <c r="I96" s="70" t="s">
        <v>36</v>
      </c>
      <c r="J96" s="76">
        <f aca="true" t="shared" si="48" ref="J96:O96">J90+J95</f>
        <v>29687847.200000003</v>
      </c>
      <c r="K96" s="76">
        <f t="shared" si="48"/>
        <v>30650473.58</v>
      </c>
      <c r="L96" s="76">
        <f t="shared" si="48"/>
        <v>35574000.6</v>
      </c>
      <c r="M96" s="76">
        <f t="shared" si="48"/>
        <v>42052912.4</v>
      </c>
      <c r="N96" s="76">
        <f t="shared" si="48"/>
        <v>49927001.1</v>
      </c>
      <c r="O96" s="76">
        <f t="shared" si="48"/>
        <v>56065803.6</v>
      </c>
      <c r="P96" s="38">
        <f t="shared" si="46"/>
        <v>103.2424930427424</v>
      </c>
      <c r="Q96" s="38">
        <f t="shared" si="46"/>
        <v>116.06346148991543</v>
      </c>
      <c r="R96" s="38">
        <f t="shared" si="46"/>
        <v>118.21249140025031</v>
      </c>
      <c r="S96" s="38">
        <f t="shared" si="46"/>
        <v>118.72424108252726</v>
      </c>
      <c r="T96" s="38">
        <f t="shared" si="46"/>
        <v>112.29555624161051</v>
      </c>
    </row>
    <row r="97" spans="1:20" ht="26.25">
      <c r="A97" s="81"/>
      <c r="B97" s="82"/>
      <c r="C97" s="82"/>
      <c r="D97" s="82"/>
      <c r="E97" s="82"/>
      <c r="F97" s="82"/>
      <c r="G97" s="82"/>
      <c r="H97" s="82"/>
      <c r="I97" s="83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</row>
    <row r="98" spans="1:20" ht="27.75">
      <c r="A98" s="85"/>
      <c r="B98" s="82"/>
      <c r="C98" s="86"/>
      <c r="D98" s="86"/>
      <c r="E98" s="86"/>
      <c r="F98" s="86"/>
      <c r="G98" s="86"/>
      <c r="H98" s="86"/>
      <c r="I98" s="83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</row>
    <row r="99" spans="1:20" ht="26.25">
      <c r="A99" s="119" t="s">
        <v>108</v>
      </c>
      <c r="B99" s="120"/>
      <c r="C99" s="120"/>
      <c r="D99" s="120"/>
      <c r="E99" s="120"/>
      <c r="F99" s="120"/>
      <c r="G99" s="120"/>
      <c r="H99" s="120"/>
      <c r="I99" s="120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</row>
    <row r="100" spans="1:20" ht="26.25">
      <c r="A100" s="87" t="s">
        <v>109</v>
      </c>
      <c r="B100" s="88"/>
      <c r="C100" s="89"/>
      <c r="D100" s="89"/>
      <c r="E100" s="89"/>
      <c r="F100" s="89"/>
      <c r="G100" s="89"/>
      <c r="H100" s="89"/>
      <c r="I100" s="90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1:20" ht="57.75" customHeight="1">
      <c r="A101" s="121" t="s">
        <v>110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</row>
    <row r="102" spans="1:20" ht="20.25">
      <c r="A102" s="92"/>
      <c r="B102" s="93"/>
      <c r="C102" s="94"/>
      <c r="D102" s="94"/>
      <c r="E102" s="94"/>
      <c r="F102" s="94"/>
      <c r="G102" s="94"/>
      <c r="H102" s="94"/>
      <c r="I102" s="95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1:20" ht="25.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</row>
    <row r="104" spans="1:20" ht="20.25">
      <c r="A104" s="94"/>
      <c r="B104" s="93"/>
      <c r="C104" s="94"/>
      <c r="D104" s="94"/>
      <c r="E104" s="94"/>
      <c r="F104" s="94"/>
      <c r="G104" s="94"/>
      <c r="H104" s="94"/>
      <c r="I104" s="95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1:20" ht="20.25">
      <c r="A105" s="94"/>
      <c r="B105" s="93"/>
      <c r="C105" s="94"/>
      <c r="D105" s="94"/>
      <c r="E105" s="94"/>
      <c r="F105" s="94"/>
      <c r="G105" s="94"/>
      <c r="H105" s="94"/>
      <c r="I105" s="95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1:20" ht="20.25">
      <c r="A106" s="94"/>
      <c r="B106" s="93"/>
      <c r="C106" s="94"/>
      <c r="D106" s="94"/>
      <c r="E106" s="94"/>
      <c r="F106" s="94"/>
      <c r="G106" s="94"/>
      <c r="H106" s="94"/>
      <c r="I106" s="95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1:20" ht="20.25">
      <c r="A107" s="94"/>
      <c r="B107" s="93"/>
      <c r="C107" s="94"/>
      <c r="D107" s="94"/>
      <c r="E107" s="94"/>
      <c r="F107" s="94"/>
      <c r="G107" s="94"/>
      <c r="H107" s="94"/>
      <c r="I107" s="95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1:20" ht="20.25">
      <c r="A108" s="94"/>
      <c r="B108" s="93"/>
      <c r="C108" s="94"/>
      <c r="D108" s="94"/>
      <c r="E108" s="94"/>
      <c r="F108" s="94"/>
      <c r="G108" s="94"/>
      <c r="H108" s="94"/>
      <c r="I108" s="95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1:20" ht="20.25">
      <c r="A109" s="94"/>
      <c r="B109" s="93"/>
      <c r="C109" s="94"/>
      <c r="D109" s="94"/>
      <c r="E109" s="94"/>
      <c r="F109" s="94"/>
      <c r="G109" s="94"/>
      <c r="H109" s="94"/>
      <c r="I109" s="95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1:9" ht="12.75">
      <c r="A110" s="97"/>
      <c r="B110" s="98"/>
      <c r="C110" s="97"/>
      <c r="D110" s="97"/>
      <c r="E110" s="97"/>
      <c r="F110" s="97"/>
      <c r="G110" s="97"/>
      <c r="H110" s="97"/>
      <c r="I110" s="99"/>
    </row>
    <row r="111" spans="1:9" ht="12.75">
      <c r="A111" s="97"/>
      <c r="B111" s="98"/>
      <c r="C111" s="97"/>
      <c r="D111" s="97"/>
      <c r="E111" s="97"/>
      <c r="F111" s="97"/>
      <c r="G111" s="97"/>
      <c r="H111" s="97"/>
      <c r="I111" s="99"/>
    </row>
    <row r="112" spans="1:9" ht="12.75">
      <c r="A112" s="97"/>
      <c r="B112" s="98"/>
      <c r="C112" s="97"/>
      <c r="D112" s="97"/>
      <c r="E112" s="97"/>
      <c r="F112" s="97"/>
      <c r="G112" s="97"/>
      <c r="H112" s="97"/>
      <c r="I112" s="99"/>
    </row>
    <row r="113" spans="1:9" ht="12.75">
      <c r="A113" s="97"/>
      <c r="B113" s="98"/>
      <c r="C113" s="97"/>
      <c r="D113" s="97"/>
      <c r="E113" s="97"/>
      <c r="F113" s="97"/>
      <c r="G113" s="97"/>
      <c r="H113" s="97"/>
      <c r="I113" s="99"/>
    </row>
    <row r="114" spans="1:9" ht="12.75">
      <c r="A114" s="97"/>
      <c r="B114" s="98"/>
      <c r="C114" s="97"/>
      <c r="D114" s="97"/>
      <c r="E114" s="97"/>
      <c r="F114" s="97"/>
      <c r="G114" s="97"/>
      <c r="H114" s="97"/>
      <c r="I114" s="99"/>
    </row>
    <row r="115" spans="1:9" ht="12.75">
      <c r="A115" s="97"/>
      <c r="B115" s="98"/>
      <c r="C115" s="97"/>
      <c r="D115" s="97"/>
      <c r="E115" s="97"/>
      <c r="F115" s="97"/>
      <c r="G115" s="97"/>
      <c r="H115" s="97"/>
      <c r="I115" s="99"/>
    </row>
    <row r="116" spans="1:9" ht="12.75">
      <c r="A116" s="97"/>
      <c r="B116" s="98"/>
      <c r="C116" s="97"/>
      <c r="D116" s="97"/>
      <c r="E116" s="97"/>
      <c r="F116" s="97"/>
      <c r="G116" s="97"/>
      <c r="H116" s="97"/>
      <c r="I116" s="99"/>
    </row>
  </sheetData>
  <mergeCells count="16">
    <mergeCell ref="A86:T86"/>
    <mergeCell ref="A99:I99"/>
    <mergeCell ref="A101:T101"/>
    <mergeCell ref="A103:T103"/>
    <mergeCell ref="A8:T8"/>
    <mergeCell ref="A9:T9"/>
    <mergeCell ref="A76:T76"/>
    <mergeCell ref="A82:T82"/>
    <mergeCell ref="O1:T1"/>
    <mergeCell ref="A2:T2"/>
    <mergeCell ref="A3:T3"/>
    <mergeCell ref="A5:A6"/>
    <mergeCell ref="B5:H5"/>
    <mergeCell ref="I5:I6"/>
    <mergeCell ref="J5:O5"/>
    <mergeCell ref="P5:T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3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Еремеева</cp:lastModifiedBy>
  <cp:lastPrinted>2010-07-13T00:20:15Z</cp:lastPrinted>
  <dcterms:created xsi:type="dcterms:W3CDTF">1996-10-08T23:32:33Z</dcterms:created>
  <dcterms:modified xsi:type="dcterms:W3CDTF">2010-07-13T04:40:20Z</dcterms:modified>
  <cp:category/>
  <cp:version/>
  <cp:contentType/>
  <cp:contentStatus/>
</cp:coreProperties>
</file>